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655"/>
  </bookViews>
  <sheets>
    <sheet name="Sheet1" sheetId="1" r:id="rId1"/>
    <sheet name="Sheet2" sheetId="2" r:id="rId2"/>
  </sheets>
  <definedNames>
    <definedName name="_xlnm._FilterDatabase" localSheetId="0" hidden="1">Sheet1!$A$1:$I$70</definedName>
    <definedName name="_xlnm.Print_Area" localSheetId="0">Sheet1!$K$27:$K$28</definedName>
  </definedName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06447A7F609B41608F01E50D8B26148D"/>
        <xdr:cNvPicPr>
          <a:picLocks noChangeAspect="1"/>
        </xdr:cNvPicPr>
      </xdr:nvPicPr>
      <xdr:blipFill>
        <a:blip r:embed="rId1"/>
        <a:stretch>
          <a:fillRect/>
        </a:stretch>
      </xdr:blipFill>
      <xdr:spPr>
        <a:xfrm>
          <a:off x="5514975" y="257175"/>
          <a:ext cx="6810375" cy="8905875"/>
        </a:xfrm>
        <a:prstGeom prst="rect">
          <a:avLst/>
        </a:prstGeom>
        <a:noFill/>
        <a:ln w="9525">
          <a:noFill/>
        </a:ln>
      </xdr:spPr>
    </xdr:pic>
  </etc:cellImage>
  <etc:cellImage>
    <xdr:pic>
      <xdr:nvPicPr>
        <xdr:cNvPr id="3" name="ID_5A50BB995C8E4FB89F27452EB3F86C63"/>
        <xdr:cNvPicPr>
          <a:picLocks noChangeAspect="1"/>
        </xdr:cNvPicPr>
      </xdr:nvPicPr>
      <xdr:blipFill>
        <a:blip r:embed="rId2"/>
        <a:stretch>
          <a:fillRect/>
        </a:stretch>
      </xdr:blipFill>
      <xdr:spPr>
        <a:xfrm>
          <a:off x="5695950" y="857250"/>
          <a:ext cx="6667500" cy="8867775"/>
        </a:xfrm>
        <a:prstGeom prst="rect">
          <a:avLst/>
        </a:prstGeom>
        <a:noFill/>
        <a:ln w="9525">
          <a:noFill/>
        </a:ln>
      </xdr:spPr>
    </xdr:pic>
  </etc:cellImage>
  <etc:cellImage>
    <xdr:pic>
      <xdr:nvPicPr>
        <xdr:cNvPr id="4" name="ID_AA2B5D8F5BAB4E3587388B275F1229A4"/>
        <xdr:cNvPicPr>
          <a:picLocks noChangeAspect="1"/>
        </xdr:cNvPicPr>
      </xdr:nvPicPr>
      <xdr:blipFill>
        <a:blip r:embed="rId3"/>
        <a:stretch>
          <a:fillRect/>
        </a:stretch>
      </xdr:blipFill>
      <xdr:spPr>
        <a:xfrm>
          <a:off x="5486400" y="1168400"/>
          <a:ext cx="7248525" cy="10010775"/>
        </a:xfrm>
        <a:prstGeom prst="rect">
          <a:avLst/>
        </a:prstGeom>
        <a:noFill/>
        <a:ln w="9525">
          <a:noFill/>
        </a:ln>
      </xdr:spPr>
    </xdr:pic>
  </etc:cellImage>
  <etc:cellImage>
    <xdr:pic>
      <xdr:nvPicPr>
        <xdr:cNvPr id="5" name="ID_FEB5DE60B88343DD85B9EDB06BC96237"/>
        <xdr:cNvPicPr>
          <a:picLocks noChangeAspect="1"/>
        </xdr:cNvPicPr>
      </xdr:nvPicPr>
      <xdr:blipFill>
        <a:blip r:embed="rId4"/>
        <a:stretch>
          <a:fillRect/>
        </a:stretch>
      </xdr:blipFill>
      <xdr:spPr>
        <a:xfrm>
          <a:off x="5505450" y="1508125"/>
          <a:ext cx="6896100" cy="8001000"/>
        </a:xfrm>
        <a:prstGeom prst="rect">
          <a:avLst/>
        </a:prstGeom>
        <a:noFill/>
        <a:ln w="9525">
          <a:noFill/>
        </a:ln>
      </xdr:spPr>
    </xdr:pic>
  </etc:cellImage>
  <etc:cellImage>
    <xdr:pic>
      <xdr:nvPicPr>
        <xdr:cNvPr id="6" name="ID_E7ACF1D71DE04F039A09B7C3148C3259"/>
        <xdr:cNvPicPr>
          <a:picLocks noChangeAspect="1"/>
        </xdr:cNvPicPr>
      </xdr:nvPicPr>
      <xdr:blipFill>
        <a:blip r:embed="rId5"/>
        <a:stretch>
          <a:fillRect/>
        </a:stretch>
      </xdr:blipFill>
      <xdr:spPr>
        <a:xfrm>
          <a:off x="5591175" y="2066925"/>
          <a:ext cx="7134225" cy="5067300"/>
        </a:xfrm>
        <a:prstGeom prst="rect">
          <a:avLst/>
        </a:prstGeom>
        <a:noFill/>
        <a:ln w="9525">
          <a:noFill/>
        </a:ln>
      </xdr:spPr>
    </xdr:pic>
  </etc:cellImage>
  <etc:cellImage>
    <xdr:pic>
      <xdr:nvPicPr>
        <xdr:cNvPr id="7" name="ID_7790483DDFC54AB0A959A17744305C8B"/>
        <xdr:cNvPicPr>
          <a:picLocks noChangeAspect="1"/>
        </xdr:cNvPicPr>
      </xdr:nvPicPr>
      <xdr:blipFill>
        <a:blip r:embed="rId6"/>
        <a:stretch>
          <a:fillRect/>
        </a:stretch>
      </xdr:blipFill>
      <xdr:spPr>
        <a:xfrm>
          <a:off x="5591175" y="2282825"/>
          <a:ext cx="6743700" cy="10629900"/>
        </a:xfrm>
        <a:prstGeom prst="rect">
          <a:avLst/>
        </a:prstGeom>
        <a:noFill/>
        <a:ln w="9525">
          <a:noFill/>
        </a:ln>
      </xdr:spPr>
    </xdr:pic>
  </etc:cellImage>
  <etc:cellImage>
    <xdr:pic>
      <xdr:nvPicPr>
        <xdr:cNvPr id="8" name="ID_0E005B7A63B24F38830E87E8A2544EEC"/>
        <xdr:cNvPicPr>
          <a:picLocks noChangeAspect="1"/>
        </xdr:cNvPicPr>
      </xdr:nvPicPr>
      <xdr:blipFill>
        <a:blip r:embed="rId7"/>
        <a:stretch>
          <a:fillRect/>
        </a:stretch>
      </xdr:blipFill>
      <xdr:spPr>
        <a:xfrm>
          <a:off x="5486400" y="4095750"/>
          <a:ext cx="6896100" cy="6191250"/>
        </a:xfrm>
        <a:prstGeom prst="rect">
          <a:avLst/>
        </a:prstGeom>
        <a:noFill/>
        <a:ln w="9525">
          <a:noFill/>
        </a:ln>
      </xdr:spPr>
    </xdr:pic>
  </etc:cellImage>
  <etc:cellImage>
    <xdr:pic>
      <xdr:nvPicPr>
        <xdr:cNvPr id="9" name="ID_2BC861A6D1704BBEB81BB5AFB8DC6B86"/>
        <xdr:cNvPicPr>
          <a:picLocks noChangeAspect="1"/>
        </xdr:cNvPicPr>
      </xdr:nvPicPr>
      <xdr:blipFill>
        <a:blip r:embed="rId8"/>
        <a:stretch>
          <a:fillRect/>
        </a:stretch>
      </xdr:blipFill>
      <xdr:spPr>
        <a:xfrm>
          <a:off x="5543550" y="4616450"/>
          <a:ext cx="6953250" cy="6267450"/>
        </a:xfrm>
        <a:prstGeom prst="rect">
          <a:avLst/>
        </a:prstGeom>
        <a:noFill/>
        <a:ln w="9525">
          <a:noFill/>
        </a:ln>
      </xdr:spPr>
    </xdr:pic>
  </etc:cellImage>
  <etc:cellImage>
    <xdr:pic>
      <xdr:nvPicPr>
        <xdr:cNvPr id="10" name="ID_663F794BAC874FE6AC8D2DB5A1E7DEC5"/>
        <xdr:cNvPicPr>
          <a:picLocks noChangeAspect="1"/>
        </xdr:cNvPicPr>
      </xdr:nvPicPr>
      <xdr:blipFill>
        <a:blip r:embed="rId9"/>
        <a:stretch>
          <a:fillRect/>
        </a:stretch>
      </xdr:blipFill>
      <xdr:spPr>
        <a:xfrm>
          <a:off x="5476875" y="4918075"/>
          <a:ext cx="6410325" cy="6115050"/>
        </a:xfrm>
        <a:prstGeom prst="rect">
          <a:avLst/>
        </a:prstGeom>
        <a:noFill/>
        <a:ln w="9525">
          <a:noFill/>
        </a:ln>
      </xdr:spPr>
    </xdr:pic>
  </etc:cellImage>
  <etc:cellImage>
    <xdr:pic>
      <xdr:nvPicPr>
        <xdr:cNvPr id="11" name="ID_3487610DDF544E029764C5D3208ED950"/>
        <xdr:cNvPicPr>
          <a:picLocks noChangeAspect="1"/>
        </xdr:cNvPicPr>
      </xdr:nvPicPr>
      <xdr:blipFill>
        <a:blip r:embed="rId10"/>
        <a:stretch>
          <a:fillRect/>
        </a:stretch>
      </xdr:blipFill>
      <xdr:spPr>
        <a:xfrm>
          <a:off x="5695950" y="5616575"/>
          <a:ext cx="6867525" cy="3476625"/>
        </a:xfrm>
        <a:prstGeom prst="rect">
          <a:avLst/>
        </a:prstGeom>
        <a:noFill/>
        <a:ln w="9525">
          <a:noFill/>
        </a:ln>
      </xdr:spPr>
    </xdr:pic>
  </etc:cellImage>
  <etc:cellImage>
    <xdr:pic>
      <xdr:nvPicPr>
        <xdr:cNvPr id="12" name="ID_71677A1BD4E048BFBFF7BB43CDF7A3E3"/>
        <xdr:cNvPicPr>
          <a:picLocks noChangeAspect="1"/>
        </xdr:cNvPicPr>
      </xdr:nvPicPr>
      <xdr:blipFill>
        <a:blip r:embed="rId11"/>
        <a:stretch>
          <a:fillRect/>
        </a:stretch>
      </xdr:blipFill>
      <xdr:spPr>
        <a:xfrm>
          <a:off x="5534025" y="5984875"/>
          <a:ext cx="6343650" cy="7229475"/>
        </a:xfrm>
        <a:prstGeom prst="rect">
          <a:avLst/>
        </a:prstGeom>
        <a:noFill/>
        <a:ln w="9525">
          <a:noFill/>
        </a:ln>
      </xdr:spPr>
    </xdr:pic>
  </etc:cellImage>
  <etc:cellImage>
    <xdr:pic>
      <xdr:nvPicPr>
        <xdr:cNvPr id="13" name="ID_693A1045E2B5460CBC12436AD63647DE"/>
        <xdr:cNvPicPr>
          <a:picLocks noChangeAspect="1"/>
        </xdr:cNvPicPr>
      </xdr:nvPicPr>
      <xdr:blipFill>
        <a:blip r:embed="rId12"/>
        <a:stretch>
          <a:fillRect/>
        </a:stretch>
      </xdr:blipFill>
      <xdr:spPr>
        <a:xfrm>
          <a:off x="5514975" y="6778625"/>
          <a:ext cx="6562725" cy="6886575"/>
        </a:xfrm>
        <a:prstGeom prst="rect">
          <a:avLst/>
        </a:prstGeom>
        <a:noFill/>
        <a:ln w="9525">
          <a:noFill/>
        </a:ln>
      </xdr:spPr>
    </xdr:pic>
  </etc:cellImage>
  <etc:cellImage>
    <xdr:pic>
      <xdr:nvPicPr>
        <xdr:cNvPr id="14" name="ID_8A352F4160E04876AA52EF1B903C4642"/>
        <xdr:cNvPicPr>
          <a:picLocks noChangeAspect="1"/>
        </xdr:cNvPicPr>
      </xdr:nvPicPr>
      <xdr:blipFill>
        <a:blip r:embed="rId13"/>
        <a:stretch>
          <a:fillRect/>
        </a:stretch>
      </xdr:blipFill>
      <xdr:spPr>
        <a:xfrm>
          <a:off x="5572125" y="7242175"/>
          <a:ext cx="7153275" cy="8972550"/>
        </a:xfrm>
        <a:prstGeom prst="rect">
          <a:avLst/>
        </a:prstGeom>
        <a:noFill/>
        <a:ln w="9525">
          <a:noFill/>
        </a:ln>
      </xdr:spPr>
    </xdr:pic>
  </etc:cellImage>
  <etc:cellImage>
    <xdr:pic>
      <xdr:nvPicPr>
        <xdr:cNvPr id="16" name="ID_C56391C3EF2240F18D5AF6C83FBF0A68"/>
        <xdr:cNvPicPr>
          <a:picLocks noChangeAspect="1"/>
        </xdr:cNvPicPr>
      </xdr:nvPicPr>
      <xdr:blipFill>
        <a:blip r:embed="rId14"/>
        <a:stretch>
          <a:fillRect/>
        </a:stretch>
      </xdr:blipFill>
      <xdr:spPr>
        <a:xfrm>
          <a:off x="5619750" y="9309100"/>
          <a:ext cx="6810375" cy="6057900"/>
        </a:xfrm>
        <a:prstGeom prst="rect">
          <a:avLst/>
        </a:prstGeom>
        <a:noFill/>
        <a:ln w="9525">
          <a:noFill/>
        </a:ln>
      </xdr:spPr>
    </xdr:pic>
  </etc:cellImage>
  <etc:cellImage>
    <xdr:pic>
      <xdr:nvPicPr>
        <xdr:cNvPr id="17" name="ID_8226494DD3754702BBDD15736E706840"/>
        <xdr:cNvPicPr>
          <a:picLocks noChangeAspect="1"/>
        </xdr:cNvPicPr>
      </xdr:nvPicPr>
      <xdr:blipFill>
        <a:blip r:embed="rId15"/>
        <a:stretch>
          <a:fillRect/>
        </a:stretch>
      </xdr:blipFill>
      <xdr:spPr>
        <a:xfrm>
          <a:off x="5505450" y="9715500"/>
          <a:ext cx="6610350" cy="4810125"/>
        </a:xfrm>
        <a:prstGeom prst="rect">
          <a:avLst/>
        </a:prstGeom>
        <a:noFill/>
        <a:ln w="9525">
          <a:noFill/>
        </a:ln>
      </xdr:spPr>
    </xdr:pic>
  </etc:cellImage>
  <etc:cellImage>
    <xdr:pic>
      <xdr:nvPicPr>
        <xdr:cNvPr id="18" name="ID_91939A2A1D22475A979F8A3624DF32F3"/>
        <xdr:cNvPicPr>
          <a:picLocks noChangeAspect="1"/>
        </xdr:cNvPicPr>
      </xdr:nvPicPr>
      <xdr:blipFill>
        <a:blip r:embed="rId16"/>
        <a:stretch>
          <a:fillRect/>
        </a:stretch>
      </xdr:blipFill>
      <xdr:spPr>
        <a:xfrm>
          <a:off x="5457825" y="10064750"/>
          <a:ext cx="6838950" cy="9782175"/>
        </a:xfrm>
        <a:prstGeom prst="rect">
          <a:avLst/>
        </a:prstGeom>
        <a:noFill/>
        <a:ln w="9525">
          <a:noFill/>
        </a:ln>
      </xdr:spPr>
    </xdr:pic>
  </etc:cellImage>
  <etc:cellImage>
    <xdr:pic>
      <xdr:nvPicPr>
        <xdr:cNvPr id="19" name="ID_87EEFF38187A40B39654C0D198192609"/>
        <xdr:cNvPicPr>
          <a:picLocks noChangeAspect="1"/>
        </xdr:cNvPicPr>
      </xdr:nvPicPr>
      <xdr:blipFill>
        <a:blip r:embed="rId17"/>
        <a:stretch>
          <a:fillRect/>
        </a:stretch>
      </xdr:blipFill>
      <xdr:spPr>
        <a:xfrm>
          <a:off x="5553075" y="10585450"/>
          <a:ext cx="7181850" cy="8029575"/>
        </a:xfrm>
        <a:prstGeom prst="rect">
          <a:avLst/>
        </a:prstGeom>
        <a:noFill/>
        <a:ln w="9525">
          <a:noFill/>
        </a:ln>
      </xdr:spPr>
    </xdr:pic>
  </etc:cellImage>
  <etc:cellImage>
    <xdr:pic>
      <xdr:nvPicPr>
        <xdr:cNvPr id="20" name="ID_E8E95F0D137C4477B5DC412BEE0E7F96"/>
        <xdr:cNvPicPr>
          <a:picLocks noChangeAspect="1"/>
        </xdr:cNvPicPr>
      </xdr:nvPicPr>
      <xdr:blipFill>
        <a:blip r:embed="rId18"/>
        <a:stretch>
          <a:fillRect/>
        </a:stretch>
      </xdr:blipFill>
      <xdr:spPr>
        <a:xfrm>
          <a:off x="5553075" y="10801350"/>
          <a:ext cx="6105525" cy="12744450"/>
        </a:xfrm>
        <a:prstGeom prst="rect">
          <a:avLst/>
        </a:prstGeom>
        <a:noFill/>
        <a:ln w="9525">
          <a:noFill/>
        </a:ln>
      </xdr:spPr>
    </xdr:pic>
  </etc:cellImage>
  <etc:cellImage>
    <xdr:pic>
      <xdr:nvPicPr>
        <xdr:cNvPr id="21" name="ID_9A873B86885D408A8835D88B3E3B4751"/>
        <xdr:cNvPicPr>
          <a:picLocks noChangeAspect="1"/>
        </xdr:cNvPicPr>
      </xdr:nvPicPr>
      <xdr:blipFill>
        <a:blip r:embed="rId19"/>
        <a:stretch>
          <a:fillRect/>
        </a:stretch>
      </xdr:blipFill>
      <xdr:spPr>
        <a:xfrm>
          <a:off x="5495925" y="11074400"/>
          <a:ext cx="6315075" cy="8801100"/>
        </a:xfrm>
        <a:prstGeom prst="rect">
          <a:avLst/>
        </a:prstGeom>
        <a:noFill/>
        <a:ln w="9525">
          <a:noFill/>
        </a:ln>
      </xdr:spPr>
    </xdr:pic>
  </etc:cellImage>
  <etc:cellImage>
    <xdr:pic>
      <xdr:nvPicPr>
        <xdr:cNvPr id="22" name="ID_0A04027B1D8849239E8D0B6ADBA65A8D"/>
        <xdr:cNvPicPr>
          <a:picLocks noChangeAspect="1"/>
        </xdr:cNvPicPr>
      </xdr:nvPicPr>
      <xdr:blipFill>
        <a:blip r:embed="rId20"/>
        <a:stretch>
          <a:fillRect/>
        </a:stretch>
      </xdr:blipFill>
      <xdr:spPr>
        <a:xfrm>
          <a:off x="5457825" y="12614275"/>
          <a:ext cx="6962775" cy="9867900"/>
        </a:xfrm>
        <a:prstGeom prst="rect">
          <a:avLst/>
        </a:prstGeom>
        <a:noFill/>
        <a:ln w="9525">
          <a:noFill/>
        </a:ln>
      </xdr:spPr>
    </xdr:pic>
  </etc:cellImage>
  <etc:cellImage>
    <xdr:pic>
      <xdr:nvPicPr>
        <xdr:cNvPr id="23" name="ID_B4BB2B8CF0C44D6CB80FEDD7DC3E06D3"/>
        <xdr:cNvPicPr>
          <a:picLocks noChangeAspect="1"/>
        </xdr:cNvPicPr>
      </xdr:nvPicPr>
      <xdr:blipFill>
        <a:blip r:embed="rId21"/>
        <a:stretch>
          <a:fillRect/>
        </a:stretch>
      </xdr:blipFill>
      <xdr:spPr>
        <a:xfrm>
          <a:off x="5562600" y="13039725"/>
          <a:ext cx="6515100" cy="7496175"/>
        </a:xfrm>
        <a:prstGeom prst="rect">
          <a:avLst/>
        </a:prstGeom>
        <a:noFill/>
        <a:ln w="9525">
          <a:noFill/>
        </a:ln>
      </xdr:spPr>
    </xdr:pic>
  </etc:cellImage>
  <etc:cellImage>
    <xdr:pic>
      <xdr:nvPicPr>
        <xdr:cNvPr id="24" name="ID_01888694AE6C4DCEB5FAA12CF9A2A882"/>
        <xdr:cNvPicPr>
          <a:picLocks noChangeAspect="1"/>
        </xdr:cNvPicPr>
      </xdr:nvPicPr>
      <xdr:blipFill>
        <a:blip r:embed="rId22"/>
        <a:stretch>
          <a:fillRect/>
        </a:stretch>
      </xdr:blipFill>
      <xdr:spPr>
        <a:xfrm>
          <a:off x="5467350" y="15125700"/>
          <a:ext cx="6448425" cy="69370575"/>
        </a:xfrm>
        <a:prstGeom prst="rect">
          <a:avLst/>
        </a:prstGeom>
        <a:noFill/>
        <a:ln w="9525">
          <a:noFill/>
        </a:ln>
      </xdr:spPr>
    </xdr:pic>
  </etc:cellImage>
  <etc:cellImage>
    <xdr:pic>
      <xdr:nvPicPr>
        <xdr:cNvPr id="25" name="ID_A03E17E3168B42E4948AF2D4990BF7A1"/>
        <xdr:cNvPicPr>
          <a:picLocks noChangeAspect="1"/>
        </xdr:cNvPicPr>
      </xdr:nvPicPr>
      <xdr:blipFill>
        <a:blip r:embed="rId23"/>
        <a:stretch>
          <a:fillRect/>
        </a:stretch>
      </xdr:blipFill>
      <xdr:spPr>
        <a:xfrm>
          <a:off x="5476875" y="15986125"/>
          <a:ext cx="6324600" cy="41081325"/>
        </a:xfrm>
        <a:prstGeom prst="rect">
          <a:avLst/>
        </a:prstGeom>
        <a:noFill/>
        <a:ln w="9525">
          <a:noFill/>
        </a:ln>
      </xdr:spPr>
    </xdr:pic>
  </etc:cellImage>
  <etc:cellImage>
    <xdr:pic>
      <xdr:nvPicPr>
        <xdr:cNvPr id="26" name="ID_787EF99C314043DCA754BE9FB9673F0A"/>
        <xdr:cNvPicPr>
          <a:picLocks noChangeAspect="1"/>
        </xdr:cNvPicPr>
      </xdr:nvPicPr>
      <xdr:blipFill>
        <a:blip r:embed="rId24"/>
        <a:stretch>
          <a:fillRect/>
        </a:stretch>
      </xdr:blipFill>
      <xdr:spPr>
        <a:xfrm>
          <a:off x="5514975" y="17005300"/>
          <a:ext cx="6419850" cy="6381750"/>
        </a:xfrm>
        <a:prstGeom prst="rect">
          <a:avLst/>
        </a:prstGeom>
        <a:noFill/>
        <a:ln w="9525">
          <a:noFill/>
        </a:ln>
      </xdr:spPr>
    </xdr:pic>
  </etc:cellImage>
  <etc:cellImage>
    <xdr:pic>
      <xdr:nvPicPr>
        <xdr:cNvPr id="27" name="ID_3F235132F33542228A4EF66F0A6AA38A"/>
        <xdr:cNvPicPr>
          <a:picLocks noChangeAspect="1"/>
        </xdr:cNvPicPr>
      </xdr:nvPicPr>
      <xdr:blipFill>
        <a:blip r:embed="rId25"/>
        <a:stretch>
          <a:fillRect/>
        </a:stretch>
      </xdr:blipFill>
      <xdr:spPr>
        <a:xfrm>
          <a:off x="5457825" y="17440275"/>
          <a:ext cx="6315075" cy="21402675"/>
        </a:xfrm>
        <a:prstGeom prst="rect">
          <a:avLst/>
        </a:prstGeom>
        <a:noFill/>
        <a:ln w="9525">
          <a:noFill/>
        </a:ln>
      </xdr:spPr>
    </xdr:pic>
  </etc:cellImage>
  <etc:cellImage>
    <xdr:pic>
      <xdr:nvPicPr>
        <xdr:cNvPr id="28" name="ID_89A4F0B64F714CA694C9E1E7BECA7AF9"/>
        <xdr:cNvPicPr>
          <a:picLocks noChangeAspect="1"/>
        </xdr:cNvPicPr>
      </xdr:nvPicPr>
      <xdr:blipFill>
        <a:blip r:embed="rId26"/>
        <a:stretch>
          <a:fillRect/>
        </a:stretch>
      </xdr:blipFill>
      <xdr:spPr>
        <a:xfrm>
          <a:off x="5476875" y="17770475"/>
          <a:ext cx="6248400" cy="6667500"/>
        </a:xfrm>
        <a:prstGeom prst="rect">
          <a:avLst/>
        </a:prstGeom>
        <a:noFill/>
        <a:ln w="9525">
          <a:noFill/>
        </a:ln>
      </xdr:spPr>
    </xdr:pic>
  </etc:cellImage>
  <etc:cellImage>
    <xdr:pic>
      <xdr:nvPicPr>
        <xdr:cNvPr id="29" name="ID_613964C8DA034CF59B930DEB3C48CEF2"/>
        <xdr:cNvPicPr>
          <a:picLocks noChangeAspect="1"/>
        </xdr:cNvPicPr>
      </xdr:nvPicPr>
      <xdr:blipFill>
        <a:blip r:embed="rId27"/>
        <a:stretch>
          <a:fillRect/>
        </a:stretch>
      </xdr:blipFill>
      <xdr:spPr>
        <a:xfrm>
          <a:off x="5467350" y="18865850"/>
          <a:ext cx="6781800" cy="9629775"/>
        </a:xfrm>
        <a:prstGeom prst="rect">
          <a:avLst/>
        </a:prstGeom>
        <a:noFill/>
        <a:ln w="9525">
          <a:noFill/>
        </a:ln>
      </xdr:spPr>
    </xdr:pic>
  </etc:cellImage>
  <etc:cellImage>
    <xdr:pic>
      <xdr:nvPicPr>
        <xdr:cNvPr id="30" name="ID_D1A8B8179D4B4C599D52E89C1FED0878"/>
        <xdr:cNvPicPr>
          <a:picLocks noChangeAspect="1"/>
        </xdr:cNvPicPr>
      </xdr:nvPicPr>
      <xdr:blipFill>
        <a:blip r:embed="rId28"/>
        <a:stretch>
          <a:fillRect/>
        </a:stretch>
      </xdr:blipFill>
      <xdr:spPr>
        <a:xfrm>
          <a:off x="5514975" y="19186525"/>
          <a:ext cx="5153025" cy="9296400"/>
        </a:xfrm>
        <a:prstGeom prst="rect">
          <a:avLst/>
        </a:prstGeom>
        <a:noFill/>
        <a:ln w="9525">
          <a:noFill/>
        </a:ln>
      </xdr:spPr>
    </xdr:pic>
  </etc:cellImage>
  <etc:cellImage>
    <xdr:pic>
      <xdr:nvPicPr>
        <xdr:cNvPr id="31" name="ID_E9CC41709BC8471596D8DAB4DAEAA195"/>
        <xdr:cNvPicPr>
          <a:picLocks noChangeAspect="1"/>
        </xdr:cNvPicPr>
      </xdr:nvPicPr>
      <xdr:blipFill>
        <a:blip r:embed="rId29"/>
        <a:stretch>
          <a:fillRect/>
        </a:stretch>
      </xdr:blipFill>
      <xdr:spPr>
        <a:xfrm>
          <a:off x="5524500" y="19545300"/>
          <a:ext cx="7810500" cy="4543425"/>
        </a:xfrm>
        <a:prstGeom prst="rect">
          <a:avLst/>
        </a:prstGeom>
        <a:noFill/>
        <a:ln w="9525">
          <a:noFill/>
        </a:ln>
      </xdr:spPr>
    </xdr:pic>
  </etc:cellImage>
  <etc:cellImage>
    <xdr:pic>
      <xdr:nvPicPr>
        <xdr:cNvPr id="32" name="ID_F6ECD3FCFB7B4AA8BE6E82937FE08BC8"/>
        <xdr:cNvPicPr>
          <a:picLocks noChangeAspect="1"/>
        </xdr:cNvPicPr>
      </xdr:nvPicPr>
      <xdr:blipFill>
        <a:blip r:embed="rId30"/>
        <a:stretch>
          <a:fillRect/>
        </a:stretch>
      </xdr:blipFill>
      <xdr:spPr>
        <a:xfrm>
          <a:off x="5514975" y="19989800"/>
          <a:ext cx="7077075" cy="23364825"/>
        </a:xfrm>
        <a:prstGeom prst="rect">
          <a:avLst/>
        </a:prstGeom>
        <a:noFill/>
        <a:ln w="9525">
          <a:noFill/>
        </a:ln>
      </xdr:spPr>
    </xdr:pic>
  </etc:cellImage>
  <etc:cellImage>
    <xdr:pic>
      <xdr:nvPicPr>
        <xdr:cNvPr id="33" name="ID_6A7AB23EFBC349EE83F32DE88F5F8D7E"/>
        <xdr:cNvPicPr>
          <a:picLocks noChangeAspect="1"/>
        </xdr:cNvPicPr>
      </xdr:nvPicPr>
      <xdr:blipFill>
        <a:blip r:embed="rId31"/>
        <a:stretch>
          <a:fillRect/>
        </a:stretch>
      </xdr:blipFill>
      <xdr:spPr>
        <a:xfrm>
          <a:off x="5505450" y="21831300"/>
          <a:ext cx="6734175" cy="3743325"/>
        </a:xfrm>
        <a:prstGeom prst="rect">
          <a:avLst/>
        </a:prstGeom>
        <a:noFill/>
        <a:ln w="9525">
          <a:noFill/>
        </a:ln>
      </xdr:spPr>
    </xdr:pic>
  </etc:cellImage>
  <etc:cellImage>
    <xdr:pic>
      <xdr:nvPicPr>
        <xdr:cNvPr id="34" name="ID_C3667BCF20AE40868AE947AD5991088B"/>
        <xdr:cNvPicPr>
          <a:picLocks noChangeAspect="1"/>
        </xdr:cNvPicPr>
      </xdr:nvPicPr>
      <xdr:blipFill>
        <a:blip r:embed="rId32"/>
        <a:stretch>
          <a:fillRect/>
        </a:stretch>
      </xdr:blipFill>
      <xdr:spPr>
        <a:xfrm>
          <a:off x="5524500" y="22596475"/>
          <a:ext cx="7115175" cy="9172575"/>
        </a:xfrm>
        <a:prstGeom prst="rect">
          <a:avLst/>
        </a:prstGeom>
        <a:noFill/>
        <a:ln w="9525">
          <a:noFill/>
        </a:ln>
      </xdr:spPr>
    </xdr:pic>
  </etc:cellImage>
  <etc:cellImage>
    <xdr:pic>
      <xdr:nvPicPr>
        <xdr:cNvPr id="35" name="ID_4498C5B56112468D89D9C32B83482EA4"/>
        <xdr:cNvPicPr>
          <a:picLocks noChangeAspect="1"/>
        </xdr:cNvPicPr>
      </xdr:nvPicPr>
      <xdr:blipFill>
        <a:blip r:embed="rId33"/>
        <a:stretch>
          <a:fillRect/>
        </a:stretch>
      </xdr:blipFill>
      <xdr:spPr>
        <a:xfrm>
          <a:off x="5448300" y="22898100"/>
          <a:ext cx="7124700" cy="10706100"/>
        </a:xfrm>
        <a:prstGeom prst="rect">
          <a:avLst/>
        </a:prstGeom>
        <a:noFill/>
        <a:ln w="9525">
          <a:noFill/>
        </a:ln>
      </xdr:spPr>
    </xdr:pic>
  </etc:cellImage>
  <etc:cellImage>
    <xdr:pic>
      <xdr:nvPicPr>
        <xdr:cNvPr id="36" name="ID_5EC774AF02264BF79878CF88BE8AC28D"/>
        <xdr:cNvPicPr>
          <a:picLocks noChangeAspect="1"/>
        </xdr:cNvPicPr>
      </xdr:nvPicPr>
      <xdr:blipFill>
        <a:blip r:embed="rId34"/>
        <a:stretch>
          <a:fillRect/>
        </a:stretch>
      </xdr:blipFill>
      <xdr:spPr>
        <a:xfrm>
          <a:off x="5448300" y="23606125"/>
          <a:ext cx="7029450" cy="9601200"/>
        </a:xfrm>
        <a:prstGeom prst="rect">
          <a:avLst/>
        </a:prstGeom>
        <a:noFill/>
        <a:ln w="9525">
          <a:noFill/>
        </a:ln>
      </xdr:spPr>
    </xdr:pic>
  </etc:cellImage>
  <etc:cellImage>
    <xdr:pic>
      <xdr:nvPicPr>
        <xdr:cNvPr id="15" name="ID_46606CF545F9400E9995DFD9C304A1D6"/>
        <xdr:cNvPicPr>
          <a:picLocks noChangeAspect="1"/>
        </xdr:cNvPicPr>
      </xdr:nvPicPr>
      <xdr:blipFill>
        <a:blip r:embed="rId35"/>
        <a:stretch>
          <a:fillRect/>
        </a:stretch>
      </xdr:blipFill>
      <xdr:spPr>
        <a:xfrm>
          <a:off x="5600700" y="17119600"/>
          <a:ext cx="7210425" cy="8877300"/>
        </a:xfrm>
        <a:prstGeom prst="rect">
          <a:avLst/>
        </a:prstGeom>
        <a:noFill/>
        <a:ln w="9525">
          <a:noFill/>
        </a:ln>
      </xdr:spPr>
    </xdr:pic>
  </etc:cellImage>
  <etc:cellImage>
    <xdr:pic>
      <xdr:nvPicPr>
        <xdr:cNvPr id="37" name="ID_E773C2FF9F5849ACBD1A026A4BF57BD8"/>
        <xdr:cNvPicPr>
          <a:picLocks noChangeAspect="1"/>
        </xdr:cNvPicPr>
      </xdr:nvPicPr>
      <xdr:blipFill>
        <a:blip r:embed="rId36"/>
        <a:stretch>
          <a:fillRect/>
        </a:stretch>
      </xdr:blipFill>
      <xdr:spPr>
        <a:xfrm>
          <a:off x="8410575" y="17364075"/>
          <a:ext cx="7124700" cy="7334250"/>
        </a:xfrm>
        <a:prstGeom prst="rect">
          <a:avLst/>
        </a:prstGeom>
        <a:noFill/>
        <a:ln w="9525">
          <a:noFill/>
        </a:ln>
      </xdr:spPr>
    </xdr:pic>
  </etc:cellImage>
  <etc:cellImage>
    <xdr:pic>
      <xdr:nvPicPr>
        <xdr:cNvPr id="38" name="ID_3FF86F0646004436AAC2AA8334FC3A38"/>
        <xdr:cNvPicPr>
          <a:picLocks noChangeAspect="1"/>
        </xdr:cNvPicPr>
      </xdr:nvPicPr>
      <xdr:blipFill>
        <a:blip r:embed="rId37"/>
        <a:stretch>
          <a:fillRect/>
        </a:stretch>
      </xdr:blipFill>
      <xdr:spPr>
        <a:xfrm>
          <a:off x="8467725" y="18119725"/>
          <a:ext cx="6800850" cy="5915025"/>
        </a:xfrm>
        <a:prstGeom prst="rect">
          <a:avLst/>
        </a:prstGeom>
        <a:noFill/>
        <a:ln w="9525">
          <a:noFill/>
        </a:ln>
      </xdr:spPr>
    </xdr:pic>
  </etc:cellImage>
  <etc:cellImage>
    <xdr:pic>
      <xdr:nvPicPr>
        <xdr:cNvPr id="39" name="ID_3FD47EEE5F0A4008AD6E24E53BD066BC"/>
        <xdr:cNvPicPr>
          <a:picLocks noChangeAspect="1"/>
        </xdr:cNvPicPr>
      </xdr:nvPicPr>
      <xdr:blipFill>
        <a:blip r:embed="rId38"/>
        <a:stretch>
          <a:fillRect/>
        </a:stretch>
      </xdr:blipFill>
      <xdr:spPr>
        <a:xfrm>
          <a:off x="8486775" y="18459450"/>
          <a:ext cx="6934200" cy="4572000"/>
        </a:xfrm>
        <a:prstGeom prst="rect">
          <a:avLst/>
        </a:prstGeom>
        <a:noFill/>
        <a:ln w="9525">
          <a:noFill/>
        </a:ln>
      </xdr:spPr>
    </xdr:pic>
  </etc:cellImage>
  <etc:cellImage>
    <xdr:pic>
      <xdr:nvPicPr>
        <xdr:cNvPr id="40" name="ID_18914656D45043B58E0270A4CA3A5D4C"/>
        <xdr:cNvPicPr>
          <a:picLocks noChangeAspect="1"/>
        </xdr:cNvPicPr>
      </xdr:nvPicPr>
      <xdr:blipFill>
        <a:blip r:embed="rId39"/>
        <a:stretch>
          <a:fillRect/>
        </a:stretch>
      </xdr:blipFill>
      <xdr:spPr>
        <a:xfrm>
          <a:off x="8477250" y="18923000"/>
          <a:ext cx="6877050" cy="8420100"/>
        </a:xfrm>
        <a:prstGeom prst="rect">
          <a:avLst/>
        </a:prstGeom>
        <a:noFill/>
        <a:ln w="9525">
          <a:noFill/>
        </a:ln>
      </xdr:spPr>
    </xdr:pic>
  </etc:cellImage>
  <etc:cellImage>
    <xdr:pic>
      <xdr:nvPicPr>
        <xdr:cNvPr id="41" name="ID_EA29762058E24827B5650AF83253AFE9"/>
        <xdr:cNvPicPr>
          <a:picLocks noChangeAspect="1"/>
        </xdr:cNvPicPr>
      </xdr:nvPicPr>
      <xdr:blipFill>
        <a:blip r:embed="rId40"/>
        <a:stretch>
          <a:fillRect/>
        </a:stretch>
      </xdr:blipFill>
      <xdr:spPr>
        <a:xfrm>
          <a:off x="8477250" y="19205575"/>
          <a:ext cx="6981825" cy="6534150"/>
        </a:xfrm>
        <a:prstGeom prst="rect">
          <a:avLst/>
        </a:prstGeom>
        <a:noFill/>
        <a:ln w="9525">
          <a:noFill/>
        </a:ln>
      </xdr:spPr>
    </xdr:pic>
  </etc:cellImage>
  <etc:cellImage>
    <xdr:pic>
      <xdr:nvPicPr>
        <xdr:cNvPr id="42" name="ID_499CA2DCBD4B455987196AF57C62643B"/>
        <xdr:cNvPicPr>
          <a:picLocks noChangeAspect="1"/>
        </xdr:cNvPicPr>
      </xdr:nvPicPr>
      <xdr:blipFill>
        <a:blip r:embed="rId41"/>
        <a:stretch>
          <a:fillRect/>
        </a:stretch>
      </xdr:blipFill>
      <xdr:spPr>
        <a:xfrm>
          <a:off x="8439150" y="19631025"/>
          <a:ext cx="7372350" cy="7477125"/>
        </a:xfrm>
        <a:prstGeom prst="rect">
          <a:avLst/>
        </a:prstGeom>
        <a:noFill/>
        <a:ln w="9525">
          <a:noFill/>
        </a:ln>
      </xdr:spPr>
    </xdr:pic>
  </etc:cellImage>
  <etc:cellImage>
    <xdr:pic>
      <xdr:nvPicPr>
        <xdr:cNvPr id="43" name="ID_7E7917BC3C584BFEA2531893F02086E9"/>
        <xdr:cNvPicPr>
          <a:picLocks noChangeAspect="1"/>
        </xdr:cNvPicPr>
      </xdr:nvPicPr>
      <xdr:blipFill>
        <a:blip r:embed="rId42"/>
        <a:stretch>
          <a:fillRect/>
        </a:stretch>
      </xdr:blipFill>
      <xdr:spPr>
        <a:xfrm>
          <a:off x="8496300" y="19951700"/>
          <a:ext cx="6477000" cy="3600450"/>
        </a:xfrm>
        <a:prstGeom prst="rect">
          <a:avLst/>
        </a:prstGeom>
        <a:noFill/>
        <a:ln w="9525">
          <a:noFill/>
        </a:ln>
      </xdr:spPr>
    </xdr:pic>
  </etc:cellImage>
  <etc:cellImage>
    <xdr:pic>
      <xdr:nvPicPr>
        <xdr:cNvPr id="44" name="ID_C32CAB3CF2634539B74D64DCCC41A5D3"/>
        <xdr:cNvPicPr>
          <a:picLocks noChangeAspect="1"/>
        </xdr:cNvPicPr>
      </xdr:nvPicPr>
      <xdr:blipFill>
        <a:blip r:embed="rId43"/>
        <a:stretch>
          <a:fillRect/>
        </a:stretch>
      </xdr:blipFill>
      <xdr:spPr>
        <a:xfrm>
          <a:off x="8448675" y="19989800"/>
          <a:ext cx="7448550" cy="8001000"/>
        </a:xfrm>
        <a:prstGeom prst="rect">
          <a:avLst/>
        </a:prstGeom>
        <a:noFill/>
        <a:ln w="9525">
          <a:noFill/>
        </a:ln>
      </xdr:spPr>
    </xdr:pic>
  </etc:cellImage>
  <etc:cellImage>
    <xdr:pic>
      <xdr:nvPicPr>
        <xdr:cNvPr id="45" name="ID_FC619971D7FB43C582CBF56207228B70"/>
        <xdr:cNvPicPr>
          <a:picLocks noChangeAspect="1"/>
        </xdr:cNvPicPr>
      </xdr:nvPicPr>
      <xdr:blipFill>
        <a:blip r:embed="rId44"/>
        <a:stretch>
          <a:fillRect/>
        </a:stretch>
      </xdr:blipFill>
      <xdr:spPr>
        <a:xfrm>
          <a:off x="8439150" y="20320000"/>
          <a:ext cx="7210425" cy="6924675"/>
        </a:xfrm>
        <a:prstGeom prst="rect">
          <a:avLst/>
        </a:prstGeom>
        <a:noFill/>
        <a:ln w="9525">
          <a:noFill/>
        </a:ln>
      </xdr:spPr>
    </xdr:pic>
  </etc:cellImage>
  <etc:cellImage>
    <xdr:pic>
      <xdr:nvPicPr>
        <xdr:cNvPr id="46" name="ID_3041EE2A02EB499B829CAE97DEEB3438"/>
        <xdr:cNvPicPr>
          <a:picLocks noChangeAspect="1"/>
        </xdr:cNvPicPr>
      </xdr:nvPicPr>
      <xdr:blipFill>
        <a:blip r:embed="rId45"/>
        <a:stretch>
          <a:fillRect/>
        </a:stretch>
      </xdr:blipFill>
      <xdr:spPr>
        <a:xfrm>
          <a:off x="8486775" y="20764500"/>
          <a:ext cx="6076950" cy="8963025"/>
        </a:xfrm>
        <a:prstGeom prst="rect">
          <a:avLst/>
        </a:prstGeom>
        <a:noFill/>
        <a:ln w="9525">
          <a:noFill/>
        </a:ln>
      </xdr:spPr>
    </xdr:pic>
  </etc:cellImage>
  <etc:cellImage>
    <xdr:pic>
      <xdr:nvPicPr>
        <xdr:cNvPr id="47" name="ID_92946AE255DF4D6AB2A24A0D811650DC"/>
        <xdr:cNvPicPr>
          <a:picLocks noChangeAspect="1"/>
        </xdr:cNvPicPr>
      </xdr:nvPicPr>
      <xdr:blipFill>
        <a:blip r:embed="rId46"/>
        <a:stretch>
          <a:fillRect/>
        </a:stretch>
      </xdr:blipFill>
      <xdr:spPr>
        <a:xfrm>
          <a:off x="8448675" y="21104225"/>
          <a:ext cx="6762750" cy="8067675"/>
        </a:xfrm>
        <a:prstGeom prst="rect">
          <a:avLst/>
        </a:prstGeom>
        <a:noFill/>
        <a:ln w="9525">
          <a:noFill/>
        </a:ln>
      </xdr:spPr>
    </xdr:pic>
  </etc:cellImage>
  <etc:cellImage>
    <xdr:pic>
      <xdr:nvPicPr>
        <xdr:cNvPr id="48" name="ID_DFF4D2F8DA404C899C07F82D6BA51122"/>
        <xdr:cNvPicPr>
          <a:picLocks noChangeAspect="1"/>
        </xdr:cNvPicPr>
      </xdr:nvPicPr>
      <xdr:blipFill>
        <a:blip r:embed="rId47"/>
        <a:stretch>
          <a:fillRect/>
        </a:stretch>
      </xdr:blipFill>
      <xdr:spPr>
        <a:xfrm>
          <a:off x="8467725" y="21859875"/>
          <a:ext cx="6553200" cy="5029200"/>
        </a:xfrm>
        <a:prstGeom prst="rect">
          <a:avLst/>
        </a:prstGeom>
        <a:noFill/>
        <a:ln w="9525">
          <a:noFill/>
        </a:ln>
      </xdr:spPr>
    </xdr:pic>
  </etc:cellImage>
  <etc:cellImage>
    <xdr:pic>
      <xdr:nvPicPr>
        <xdr:cNvPr id="49" name="ID_8BA81F4A737F4B4B8D1E694C75CA8A43"/>
        <xdr:cNvPicPr>
          <a:picLocks noChangeAspect="1"/>
        </xdr:cNvPicPr>
      </xdr:nvPicPr>
      <xdr:blipFill>
        <a:blip r:embed="rId48"/>
        <a:stretch>
          <a:fillRect/>
        </a:stretch>
      </xdr:blipFill>
      <xdr:spPr>
        <a:xfrm>
          <a:off x="8429625" y="22199600"/>
          <a:ext cx="6600825" cy="8743950"/>
        </a:xfrm>
        <a:prstGeom prst="rect">
          <a:avLst/>
        </a:prstGeom>
        <a:noFill/>
        <a:ln w="9525">
          <a:noFill/>
        </a:ln>
      </xdr:spPr>
    </xdr:pic>
  </etc:cellImage>
  <etc:cellImage>
    <xdr:pic>
      <xdr:nvPicPr>
        <xdr:cNvPr id="50" name="ID_9EB5768A8793480DAB8C301C9547833B"/>
        <xdr:cNvPicPr>
          <a:picLocks noChangeAspect="1"/>
        </xdr:cNvPicPr>
      </xdr:nvPicPr>
      <xdr:blipFill>
        <a:blip r:embed="rId49"/>
        <a:stretch>
          <a:fillRect/>
        </a:stretch>
      </xdr:blipFill>
      <xdr:spPr>
        <a:xfrm>
          <a:off x="8410575" y="22869525"/>
          <a:ext cx="7219950" cy="9886950"/>
        </a:xfrm>
        <a:prstGeom prst="rect">
          <a:avLst/>
        </a:prstGeom>
        <a:noFill/>
        <a:ln w="9525">
          <a:noFill/>
        </a:ln>
      </xdr:spPr>
    </xdr:pic>
  </etc:cellImage>
  <etc:cellImage>
    <xdr:pic>
      <xdr:nvPicPr>
        <xdr:cNvPr id="51" name="ID_2F61621A4C504EA7A6809EAB60181BA1"/>
        <xdr:cNvPicPr>
          <a:picLocks noChangeAspect="1"/>
        </xdr:cNvPicPr>
      </xdr:nvPicPr>
      <xdr:blipFill>
        <a:blip r:embed="rId50"/>
        <a:stretch>
          <a:fillRect/>
        </a:stretch>
      </xdr:blipFill>
      <xdr:spPr>
        <a:xfrm>
          <a:off x="8448675" y="23285450"/>
          <a:ext cx="6953250" cy="9439275"/>
        </a:xfrm>
        <a:prstGeom prst="rect">
          <a:avLst/>
        </a:prstGeom>
        <a:noFill/>
        <a:ln w="9525">
          <a:noFill/>
        </a:ln>
      </xdr:spPr>
    </xdr:pic>
  </etc:cellImage>
  <etc:cellImage>
    <xdr:pic>
      <xdr:nvPicPr>
        <xdr:cNvPr id="52" name="ID_3089164033524A93BF52D9F394C49952"/>
        <xdr:cNvPicPr>
          <a:picLocks noChangeAspect="1"/>
        </xdr:cNvPicPr>
      </xdr:nvPicPr>
      <xdr:blipFill>
        <a:blip r:embed="rId51"/>
        <a:stretch>
          <a:fillRect/>
        </a:stretch>
      </xdr:blipFill>
      <xdr:spPr>
        <a:xfrm>
          <a:off x="8534400" y="23701375"/>
          <a:ext cx="6715125" cy="15573375"/>
        </a:xfrm>
        <a:prstGeom prst="rect">
          <a:avLst/>
        </a:prstGeom>
        <a:noFill/>
        <a:ln w="9525">
          <a:noFill/>
        </a:ln>
      </xdr:spPr>
    </xdr:pic>
  </etc:cellImage>
  <etc:cellImage>
    <xdr:pic>
      <xdr:nvPicPr>
        <xdr:cNvPr id="53" name="ID_94D34FBDB4444418A677EA16C6BA83F6"/>
        <xdr:cNvPicPr>
          <a:picLocks noChangeAspect="1"/>
        </xdr:cNvPicPr>
      </xdr:nvPicPr>
      <xdr:blipFill>
        <a:blip r:embed="rId52"/>
        <a:stretch>
          <a:fillRect/>
        </a:stretch>
      </xdr:blipFill>
      <xdr:spPr>
        <a:xfrm>
          <a:off x="8496300" y="24060150"/>
          <a:ext cx="8086725" cy="8258175"/>
        </a:xfrm>
        <a:prstGeom prst="rect">
          <a:avLst/>
        </a:prstGeom>
        <a:noFill/>
        <a:ln w="9525">
          <a:noFill/>
        </a:ln>
      </xdr:spPr>
    </xdr:pic>
  </etc:cellImage>
  <etc:cellImage>
    <xdr:pic>
      <xdr:nvPicPr>
        <xdr:cNvPr id="54" name="ID_81C203F7A8BD403D9D67534E65B9A58A"/>
        <xdr:cNvPicPr>
          <a:picLocks noChangeAspect="1"/>
        </xdr:cNvPicPr>
      </xdr:nvPicPr>
      <xdr:blipFill>
        <a:blip r:embed="rId53"/>
        <a:stretch>
          <a:fillRect/>
        </a:stretch>
      </xdr:blipFill>
      <xdr:spPr>
        <a:xfrm>
          <a:off x="8429625" y="24380825"/>
          <a:ext cx="7096125" cy="10629900"/>
        </a:xfrm>
        <a:prstGeom prst="rect">
          <a:avLst/>
        </a:prstGeom>
        <a:noFill/>
        <a:ln w="9525">
          <a:noFill/>
        </a:ln>
      </xdr:spPr>
    </xdr:pic>
  </etc:cellImage>
  <etc:cellImage>
    <xdr:pic>
      <xdr:nvPicPr>
        <xdr:cNvPr id="55" name="ID_C8642B17E0794D91AB695E4EFFB0966F"/>
        <xdr:cNvPicPr>
          <a:picLocks noChangeAspect="1"/>
        </xdr:cNvPicPr>
      </xdr:nvPicPr>
      <xdr:blipFill>
        <a:blip r:embed="rId54"/>
        <a:stretch>
          <a:fillRect/>
        </a:stretch>
      </xdr:blipFill>
      <xdr:spPr>
        <a:xfrm>
          <a:off x="8420100" y="24720550"/>
          <a:ext cx="7248525" cy="4533900"/>
        </a:xfrm>
        <a:prstGeom prst="rect">
          <a:avLst/>
        </a:prstGeom>
        <a:noFill/>
        <a:ln w="9525">
          <a:noFill/>
        </a:ln>
      </xdr:spPr>
    </xdr:pic>
  </etc:cellImage>
  <etc:cellImage>
    <xdr:pic>
      <xdr:nvPicPr>
        <xdr:cNvPr id="56" name="ID_569319B7328F468A8EE0B8445AE4B048"/>
        <xdr:cNvPicPr>
          <a:picLocks noChangeAspect="1"/>
        </xdr:cNvPicPr>
      </xdr:nvPicPr>
      <xdr:blipFill>
        <a:blip r:embed="rId55"/>
        <a:stretch>
          <a:fillRect/>
        </a:stretch>
      </xdr:blipFill>
      <xdr:spPr>
        <a:xfrm>
          <a:off x="8496300" y="25193625"/>
          <a:ext cx="6953250" cy="4648200"/>
        </a:xfrm>
        <a:prstGeom prst="rect">
          <a:avLst/>
        </a:prstGeom>
        <a:noFill/>
        <a:ln w="9525">
          <a:noFill/>
        </a:ln>
      </xdr:spPr>
    </xdr:pic>
  </etc:cellImage>
  <etc:cellImage>
    <xdr:pic>
      <xdr:nvPicPr>
        <xdr:cNvPr id="57" name="ID_00014EB0196E4F9894F7A0E39ADC1A35"/>
        <xdr:cNvPicPr>
          <a:picLocks noChangeAspect="1"/>
        </xdr:cNvPicPr>
      </xdr:nvPicPr>
      <xdr:blipFill>
        <a:blip r:embed="rId56"/>
        <a:stretch>
          <a:fillRect/>
        </a:stretch>
      </xdr:blipFill>
      <xdr:spPr>
        <a:xfrm>
          <a:off x="8467725" y="25514300"/>
          <a:ext cx="7334250" cy="7534275"/>
        </a:xfrm>
        <a:prstGeom prst="rect">
          <a:avLst/>
        </a:prstGeom>
        <a:noFill/>
        <a:ln w="9525">
          <a:noFill/>
        </a:ln>
      </xdr:spPr>
    </xdr:pic>
  </etc:cellImage>
</etc:cellImages>
</file>

<file path=xl/sharedStrings.xml><?xml version="1.0" encoding="utf-8"?>
<sst xmlns="http://schemas.openxmlformats.org/spreadsheetml/2006/main" count="501" uniqueCount="308">
  <si>
    <t>项目名称</t>
  </si>
  <si>
    <t>zbkzj</t>
  </si>
  <si>
    <t>kbjj</t>
  </si>
  <si>
    <t>k</t>
  </si>
  <si>
    <t>中标金额</t>
  </si>
  <si>
    <t>下浮率</t>
  </si>
  <si>
    <t>投标人数</t>
  </si>
  <si>
    <t>开标时间</t>
  </si>
  <si>
    <t>网址</t>
  </si>
  <si>
    <t>工程类别</t>
  </si>
  <si>
    <t>评标办法截图</t>
  </si>
  <si>
    <t>评标办法</t>
  </si>
  <si>
    <t>资质</t>
  </si>
  <si>
    <t>等级</t>
  </si>
  <si>
    <t>联合体</t>
  </si>
  <si>
    <t>一口价</t>
  </si>
  <si>
    <t>遂昌县全域污水零直排扩面工程(柘岱口乡、西畈乡、垵口乡)-垵口乡</t>
  </si>
  <si>
    <t>http://lssggzy.lishui.gov.cn/art/2023/10/9/art_1229662121_234235.html</t>
  </si>
  <si>
    <t>市政基础设施工程</t>
  </si>
  <si>
    <t>综合，6-12</t>
  </si>
  <si>
    <t>市政公用工程施工总承包</t>
  </si>
  <si>
    <t>丽水东西岩客运综合交通枢纽工程</t>
  </si>
  <si>
    <t>http://lssggzy.lishui.gov.cn/art/2023/9/21/art_1229661849_231612.html</t>
  </si>
  <si>
    <t>房屋建筑</t>
  </si>
  <si>
    <t>综合，6-11.9</t>
  </si>
  <si>
    <t>建筑工程施工总承包叁级及以上资质和市政公用工程施工总承包壹级</t>
  </si>
  <si>
    <t>景宁畲族自治县殡仪馆自来水供水工程</t>
  </si>
  <si>
    <t>http://lssggzy.lishui.gov.cn/art/2023/9/22/art_1229662187_231877.html</t>
  </si>
  <si>
    <t>评审投票，6-11：0.5</t>
  </si>
  <si>
    <t>丽水市再生资源分拣中心项目(一期)</t>
  </si>
  <si>
    <t>http://lssggzy.lishui.gov.cn/art/2023/9/22/art_1229661808_231999.html</t>
  </si>
  <si>
    <t>综合，4-9.9</t>
  </si>
  <si>
    <t>建筑工程施工总承包</t>
  </si>
  <si>
    <t>青田鹤城陈山5.98MW农光互补光伏电站项目</t>
  </si>
  <si>
    <t>http://lssggzy.lishui.gov.cn/art/2023/9/22/art_1229661953_232037.html</t>
  </si>
  <si>
    <t>农业工程</t>
  </si>
  <si>
    <t>电力工程施工总承包</t>
  </si>
  <si>
    <t>千峡湖绿道经济带（一期）-最美骑行道（张坪至黄岭头公路提升改造工程）（道路部分）</t>
  </si>
  <si>
    <t>http://lssggzy.lishui.gov.cn/art/2023/9/22/art_1229661953_232064.html</t>
  </si>
  <si>
    <t>交通工程</t>
  </si>
  <si>
    <t>综合</t>
  </si>
  <si>
    <t>公路工程施工总承包</t>
  </si>
  <si>
    <t>莲都区老竹镇梁村村前山垦造耕地项目</t>
  </si>
  <si>
    <t>http://lssggzy.lishui.gov.cn/art/2023/9/27/art_1229661849_232978.html</t>
  </si>
  <si>
    <t>国土资源</t>
  </si>
  <si>
    <t>龙泉市城区“两拆两绿”“金角银边”提升改造工程（二期）</t>
  </si>
  <si>
    <t>http://lssggzy.lishui.gov.cn/art/2023/9/27/art_1229661920_232797.html</t>
  </si>
  <si>
    <t>评审投票，6-11.9</t>
  </si>
  <si>
    <t>青田县大路源左岸康畈桥至液化气站段防洪堤二期工程</t>
  </si>
  <si>
    <t>http://lssggzy.lishui.gov.cn/art/2023/9/26/art_1229661953_232535.html</t>
  </si>
  <si>
    <t>水利工程</t>
  </si>
  <si>
    <t>均值，信用1分</t>
  </si>
  <si>
    <t>水利水电工程施工总承包</t>
  </si>
  <si>
    <t>云和县大坪安置区道路工程（二标段）</t>
  </si>
  <si>
    <t>http://lssggzy.lishui.gov.cn/art/2023/9/26/art_1229661986_232485.html</t>
  </si>
  <si>
    <t>投票法</t>
  </si>
  <si>
    <t>水利水电工程施工总承包和市政公用工程施工总承包</t>
  </si>
  <si>
    <t>丽水经济技术开发区危险化学品停车场工程（二期）</t>
  </si>
  <si>
    <t>http://lssggzy.lishui.gov.cn/art/2023/9/26/art_1229661808_232655.html</t>
  </si>
  <si>
    <t>综合，10-15.9</t>
  </si>
  <si>
    <t>建筑工程施工总承包叁级及以上资质和市政公用工程施工总承包叁级</t>
  </si>
  <si>
    <t>2023年景宁县农村公路危旧桥改造工程</t>
  </si>
  <si>
    <t>http://lssggzy.lishui.gov.cn/art/2023/9/26/art_1229662187_232633.html</t>
  </si>
  <si>
    <t>公路养护工程施工二类乙级资质或具有桥梁养护乙级及以上资质或具有公路工程施工总承包叁级及以上资质或具有桥梁工程专业承包二级及以上资质</t>
  </si>
  <si>
    <t>遂昌县湖山乡奕山村平岗垦造耕地项目</t>
  </si>
  <si>
    <t>http://lssggzy.lishui.gov.cn/art/2023/9/25/art_1229662121_232358.html</t>
  </si>
  <si>
    <t>国土资源工程</t>
  </si>
  <si>
    <t>建筑工程或市政公用工程施工总承包叁级</t>
  </si>
  <si>
    <t>莲都区老竹镇徐庄村红旗二号垦造耕地项目</t>
  </si>
  <si>
    <t>http://lssggzy.lishui.gov.cn/art/2023/9/27/art_1229661849_232977.html</t>
  </si>
  <si>
    <t>塔腊公路路灯建设项目（莲都段）</t>
  </si>
  <si>
    <t>http://lssggzy.lishui.gov.cn/art/2023/9/27/art_1229661808_232911.html</t>
  </si>
  <si>
    <t>交通</t>
  </si>
  <si>
    <t>长江经济带瓯江干流（市本级段）流域保护及修复工程—丽水市城市内河整治提升工程（一期）Ⅱ标段</t>
  </si>
  <si>
    <t>http://lssggzy.lishui.gov.cn/art/2023/9/28/art_1229661808_233469.html</t>
  </si>
  <si>
    <t>6</t>
  </si>
  <si>
    <t>综合，均值</t>
  </si>
  <si>
    <t>丽水南城生态停车场改造提升项目-白莲路生态停车场及配套工程</t>
  </si>
  <si>
    <t>http://lssggzy.lishui.gov.cn/art/2023/9/28/art_1229661808_233288.html</t>
  </si>
  <si>
    <t>综合，3-8.9</t>
  </si>
  <si>
    <t>金湖佳苑周边配套路网工程</t>
  </si>
  <si>
    <t>http://lssggzy.lishui.gov.cn/art/2023/9/27/art_1229661849_232994.html</t>
  </si>
  <si>
    <t>1基础设施</t>
  </si>
  <si>
    <t>住龙红色研学基地-总工会职工学校提升工程</t>
  </si>
  <si>
    <t>http://lssggzy.lishui.gov.cn/art/2023/9/27/art_1229661920_232832.html</t>
  </si>
  <si>
    <t>房屋建筑工程</t>
  </si>
  <si>
    <t>评审投票，4-9.9：0.1</t>
  </si>
  <si>
    <t>龙泉市中医医院迁建工程-室外附属</t>
  </si>
  <si>
    <t>http://lssggzy.lishui.gov.cn/art/2023/9/28/art_1229661920_233509.html</t>
  </si>
  <si>
    <t>云和县崇头镇梅竹村叶家南侧冲沟风险防范区治理工程</t>
  </si>
  <si>
    <t>http://lssggzy.lishui.gov.cn/art/2023/9/28/art_1229661986_233245.html</t>
  </si>
  <si>
    <t>综合，8-13.9</t>
  </si>
  <si>
    <t>地质灾害治理工程施工甲级资质</t>
  </si>
  <si>
    <t>遂昌县乌溪江流域周公源综合治理工程V标段</t>
  </si>
  <si>
    <t>http://lssggzy.lishui.gov.cn/art/2023/9/28/art_1229662121_233440.html</t>
  </si>
  <si>
    <t>庆元县“全域污水零直排区”创建项目（二期）-濛洲街道区块</t>
  </si>
  <si>
    <t>http://lssggzy.lishui.gov.cn/art/2023/9/28/art_1229662053_233426.html</t>
  </si>
  <si>
    <t>综合，7-12.9：0.1</t>
  </si>
  <si>
    <t>3+2</t>
  </si>
  <si>
    <t>龙泉市城市行道树提质换景工程（标段一）</t>
  </si>
  <si>
    <t>http://lssggzy.lishui.gov.cn/art/2023/9/28/art_1229661920_233511.html</t>
  </si>
  <si>
    <t>龙泉市城市行道树提质换景工程（标段二）</t>
  </si>
  <si>
    <t>http://lssggzy.lishui.gov.cn/art/2023/9/28/art_1229661920_233510.html</t>
  </si>
  <si>
    <t>龙泉市华楼街（新华街段至环城东路段）提升改造工程</t>
  </si>
  <si>
    <t>http://lssggzy.lishui.gov.cn/art/2023/9/28/art_1229661920_233512.html</t>
  </si>
  <si>
    <t>6-11.9</t>
  </si>
  <si>
    <t>缙云县乡镇街道生态公墓建设工程-仙都片区生态公墓建设工程</t>
  </si>
  <si>
    <t>http://lssggzy.lishui.gov.cn/art/2023/9/25/art_1229662086_232301.html</t>
  </si>
  <si>
    <t>综合，4-9.9：0.1</t>
  </si>
  <si>
    <t>市政公用工程施工总承包叁级及以上资质和古建筑工程专业承包叁级</t>
  </si>
  <si>
    <t>庆元县两山集团安南42兆瓦光伏发电项目（一期）工程</t>
  </si>
  <si>
    <t>http://lssggzy.lishui.gov.cn/art/2023/9/30/art_1229662053_233575.html</t>
  </si>
  <si>
    <t>景宁畲族自治县双港水库及供水工程项目（泄洪渠工程标段）</t>
  </si>
  <si>
    <t>http://lssggzy.lishui.gov.cn/art/2023/9/28/art_1229662187_233342.html</t>
  </si>
  <si>
    <t>评定分离</t>
  </si>
  <si>
    <t>遂昌县东城医院项目</t>
  </si>
  <si>
    <t>http://lssggzy.lishui.gov.cn/art/2023/9/28/art_1229662121_233398.html</t>
  </si>
  <si>
    <t>技术合格制，5-10：0.5</t>
  </si>
  <si>
    <t>3+1</t>
  </si>
  <si>
    <t>庆元县“全域污水零直排区”创建项目（二期）-同济新村南区块</t>
  </si>
  <si>
    <t>http://lssggzy.lishui.gov.cn/art/2023/9/29/art_1229662053_233574.html</t>
  </si>
  <si>
    <t>元和街道大搬快聚沈岸安置小区附属配套-排水与弱电（通讯）工程</t>
  </si>
  <si>
    <t>http://lssggzy.lishui.gov.cn/art/2023/9/28/art_1229661986_233457.html</t>
  </si>
  <si>
    <t>综合，8-17.9</t>
  </si>
  <si>
    <t>庆元县人民医院迁建工程-智能化工程</t>
  </si>
  <si>
    <t>http://lssggzy.lishui.gov.cn/art/2023/9/28/art_1229662053_233571.html</t>
  </si>
  <si>
    <t>综合，9-14.9</t>
  </si>
  <si>
    <t>电子与智能化工程专业承包</t>
  </si>
  <si>
    <t>莲都学校（莲都小学）扩建工程</t>
  </si>
  <si>
    <t>http://lssggzy.lishui.gov.cn/art/2023/10/7/art_1229661849_233759.html</t>
  </si>
  <si>
    <t>S218安吉至龙港公路缙云方溪至青田季宅段公路工程(缙云段)设计施工总承包</t>
  </si>
  <si>
    <t>http://lssggzy.lishui.gov.cn/art/2023/9/26/art_1229661808_232622.html</t>
  </si>
  <si>
    <t>3. 投标人资格要求
3.1投标人必须在中华人民共和国境内，具备独立法人资格，并同时具备以下资质：
①具有工程勘察综合类甲级资质或具有工程勘察专业类（同时包含岩土工程甲级资质、水文地质勘察甲级资质、工程测量乙级资质）；
②具有工程设计综合甲级资质或具有工程设计公路行业甲级资质或具有工程设计公路行业（同时包含公路专业乙级及以上、特大桥梁专业甲级）设计资质；
③具有公路工程施工总承包一级及以上资质。</t>
  </si>
  <si>
    <t>缙云文娱人才科创大楼EPC+O项目</t>
  </si>
  <si>
    <t>http://lssggzy.lishui.gov.cn/art/2023/9/26/art_1229662086_232602.html</t>
  </si>
  <si>
    <t>综合，2-7</t>
  </si>
  <si>
    <t>同时具备以下资质：
1.1设计资质：具有工程设计综合甲级资质或建筑行业设计甲级资质或建筑行业（建筑工程）专业设计甲级资质；
1.2施工资质：建筑工程施工总承包壹级及以上资质；</t>
  </si>
  <si>
    <t>遂昌县2023年农村供水保障工程——北界水厂及管网改造工程</t>
  </si>
  <si>
    <t>http://lssggzy.lishui.gov.cn/art/2023/10/8/art_1229662121_233891.html</t>
  </si>
  <si>
    <t>5-9.9：0.1</t>
  </si>
  <si>
    <t>缙云县七里新老330国道连接线工程设计施工总承包</t>
  </si>
  <si>
    <t>http://lssggzy.lishui.gov.cn/art/2023/9/27/art_1229661808_232939.html</t>
  </si>
  <si>
    <t>①勘察：具有工程勘察综合类甲级资质或工程勘察专业类（岩土工程）甲级资质；
②设计：工程设计综合甲级[或公路行业设计甲级资质或公路行业（公路）专业设计甲级资质]；
③施工：具有公路工程施工总承包二级及以上资质</t>
  </si>
  <si>
    <t>缙云县七里新老330国道连接线工程施工监理</t>
  </si>
  <si>
    <t>http://lssggzy.lishui.gov.cn/art/2023/9/27/art_1229661808_232725.html</t>
  </si>
  <si>
    <t>公路工程乙级及以上监理资质</t>
  </si>
  <si>
    <t>丽水东西岩客运综合交通枢纽连接线工程设计施工总承包</t>
  </si>
  <si>
    <t>http://lssggzy.lishui.gov.cn/art/2023/9/27/art_1229661849_232993.html</t>
  </si>
  <si>
    <t>青田县小舟山乡引水工程</t>
  </si>
  <si>
    <t xml:space="preserve"> 41929670 .00</t>
  </si>
  <si>
    <t>http://lssggzy.lishui.gov.cn/art/2023/10/9/art_1229661953_234257.html</t>
  </si>
  <si>
    <t>S209奉化至庆元公路庆元五大堡至龙溪段改建工程（杨楼至龙溪段）招标代理服务</t>
  </si>
  <si>
    <t>http://lssggzy.lishui.gov.cn/art/2023/10/8/art_1229662053_233903.html</t>
  </si>
  <si>
    <t>遂昌县九云综合服务中心项目</t>
  </si>
  <si>
    <t>http://lssggzy.lishui.gov.cn/art/2023/10/7/art_1229662121_233725.html</t>
  </si>
  <si>
    <t>莲都学校（刘英小学）扩建工程</t>
  </si>
  <si>
    <t>http://lssggzy.lishui.gov.cn/art/2023/10/11/art_1229661849_234857.html</t>
  </si>
  <si>
    <t>信用分1.5，4-9.9</t>
  </si>
  <si>
    <t>龙泉市梅溪河流骆庄-溪口段综合治理工程IV标段</t>
  </si>
  <si>
    <t>http://lssggzy.lishui.gov.cn/art/2023/10/11/art_1229661920_234736.html</t>
  </si>
  <si>
    <t>云和县局龙线一期改建工程</t>
  </si>
  <si>
    <t>http://lssggzy.lishui.gov.cn/art/2023/10/9/art_1229661808_234256.html</t>
  </si>
  <si>
    <t>缙云县轩辕学校项目</t>
  </si>
  <si>
    <t>http://lssggzy.lishui.gov.cn/art/2023/9/26/art_1229662086_232609.html</t>
  </si>
  <si>
    <t>同时满足下项条件：
（1）具有主管部门颁发的工程设计综合甲级资质或具有工程设计建筑行业甲级及以上资质或具有工程设计建筑行业（建筑工程）设计甲级及以上资质；
（2）具有建筑工程施工总承包三级及以上资质；</t>
  </si>
  <si>
    <t>青田县新能源社会公共充电桩建设工程（一期）</t>
  </si>
  <si>
    <t>http://lssggzy.lishui.gov.cn/art/2023/10/11/art_1229661953_234777.html</t>
  </si>
  <si>
    <t>电力工程施工总承包三级及以上资质或输变电工程专业承包三级</t>
  </si>
  <si>
    <t>遂昌县第三批未来乡村项目--九龙口未来乡村创建项目</t>
  </si>
  <si>
    <t>http://lssggzy.lishui.gov.cn/art/2023/10/11/art_1229662121_234813.html</t>
  </si>
  <si>
    <t>景宁县鹤溪街道三枝树村同心桥新建工程</t>
  </si>
  <si>
    <t>http://lssggzy.lishui.gov.cn/art/2023/10/10/art_1229662187_234532.html</t>
  </si>
  <si>
    <t>信用分1.5</t>
  </si>
  <si>
    <t>遂昌县金竹镇种业数字化转型项目</t>
  </si>
  <si>
    <t>http://lssggzy.lishui.gov.cn/art/2023/10/8/art_1229662121_234028.html</t>
  </si>
  <si>
    <t>市政公用工程或水利水电工程施工总承包</t>
  </si>
  <si>
    <t>龙泉市翡翠滨江小区配套幼儿园提升工程</t>
  </si>
  <si>
    <t>http://lssggzy.lishui.gov.cn/art/2023/10/12/art_1229661920_235002.html</t>
  </si>
  <si>
    <t>建筑工程施工总承包和建筑装修装饰工程专业承包</t>
  </si>
  <si>
    <t>遂通建材基地产业园项目（一期）</t>
  </si>
  <si>
    <t>http://lssggzy.lishui.gov.cn/art/2023/10/10/art_1229662121_234599.html</t>
  </si>
  <si>
    <t>青田县山口秋炉220KV骄滩2Q81线-滩文2340线线路迁改工程</t>
  </si>
  <si>
    <t>http://lssggzy.lishui.gov.cn/art/2023/10/13/art_1229661953_235391.html</t>
  </si>
  <si>
    <t>电力工程施工总承包二级及以上资质或输变电工程专业承包二级及以上资质</t>
  </si>
  <si>
    <t>云和县工业园区公共服务综合能力提升工程—长田变#3-#16出线配套电力管道埋设工程</t>
  </si>
  <si>
    <t>http://lssggzy.lishui.gov.cn/art/2023/10/13/art_1229661986_235272.html</t>
  </si>
  <si>
    <t>人保财险浙江丽水市分公司营业用房装修项目</t>
  </si>
  <si>
    <t>http://lssggzy.lishui.gov.cn/art/2023/10/13/art_1229661849_235468.html</t>
  </si>
  <si>
    <t>建筑装修装饰工程专业承包</t>
  </si>
  <si>
    <t>遂昌县水系连通及水美乡村项目—乌溪江干流水美乡村工程</t>
  </si>
  <si>
    <t>http://lssggzy.lishui.gov.cn/art/2023/10/11/art_1229662121_234862.html</t>
  </si>
  <si>
    <t>青田县新建岭道路改造工程</t>
  </si>
  <si>
    <t>http://lssggzy.lishui.gov.cn/art/2023/10/8/art_1229661953_233916.html</t>
  </si>
  <si>
    <t>青田县道路安全隐患整治工程（第二批）</t>
  </si>
  <si>
    <t>http://lssggzy.lishui.gov.cn/art/2023/10/13/art_1229661953_235404.html</t>
  </si>
  <si>
    <t>交通安全设施养护</t>
  </si>
  <si>
    <t>龙泉市市政道路精提升工程</t>
  </si>
  <si>
    <t>http://lssggzy.lishui.gov.cn/art/2023/10/16/art_1229661920_235750.html</t>
  </si>
  <si>
    <t>2+2</t>
  </si>
  <si>
    <t>缙云县农村饮用水保障工程（二期）-舒洪镇仁岸村饮用水改造提升工程</t>
  </si>
  <si>
    <t>http://lssggzy.lishui.gov.cn/art/2023/10/17/art_1229662086_236091.html</t>
  </si>
  <si>
    <t>龙泉市2023年西街公房提升改造项目</t>
  </si>
  <si>
    <t>http://lssggzy.lishui.gov.cn/art/2023/10/16/art_1229661920_235557.html</t>
  </si>
  <si>
    <t>建筑工程施工总承包和古建筑工程专业承包</t>
  </si>
  <si>
    <t>缙云县农村饮用水保障工程（二期）-东渡镇长坑村饮用水改造提升工程</t>
  </si>
  <si>
    <t>http://lssggzy.lishui.gov.cn/art/2023/10/17/art_1229662086_236089.html</t>
  </si>
  <si>
    <t>青田县第二人民医院迁建工程-供应室、手术部净化装饰工程</t>
  </si>
  <si>
    <t>http://lssggzy.lishui.gov.cn/art/2023/10/18/art_1229661953_236316.html</t>
  </si>
  <si>
    <t>建筑机电安装工程专业承包叁级及以上资质和建筑装修装饰工程专业承包贰级</t>
  </si>
  <si>
    <t>缙云县2024年“四好农村路”路面维修工程 、2024年缙云县低等级公路提升改造工程勘察设计</t>
  </si>
  <si>
    <t>http://lssggzy.lishui.gov.cn/art/2023/10/18/art_1229662086_236347.html</t>
  </si>
  <si>
    <t>工程设计综合甲级资质或公路行业设计丙级及以上资质或公路行业（公路专业）设计丙级及以上资质</t>
  </si>
  <si>
    <t>缙云县农村饮用水保障工程（二期）—东渡镇兆岸村饮用水改造提升工程</t>
  </si>
  <si>
    <t>http://lssggzy.lishui.gov.cn/art/2023/10/17/art_1229662086_236092.html</t>
  </si>
  <si>
    <t>缙云县农村饮用水保障工程（二期）—七里乡黄村畈村饮用水改造提升工程</t>
  </si>
  <si>
    <t>http://lssggzy.lishui.gov.cn/art/2023/10/17/art_1229662086_236090.html</t>
  </si>
  <si>
    <t>缙云县乡镇街道生态公墓建设工程-壶镇金竹片区生态公墓工程（二期）</t>
  </si>
  <si>
    <t>http://lssggzy.lishui.gov.cn/art/2023/10/18/art_1229662086_236377.html</t>
  </si>
  <si>
    <t>莲都区古堰画乡乡村旅游中心建设项目设计采购施工（EPC）总承包</t>
  </si>
  <si>
    <t>http://lssggzy.lishui.gov.cn/art/2023/10/18/art_1229661849_236372.html</t>
  </si>
  <si>
    <t>S218安吉至龙港公路青田高湖至船寮段改建工程跟踪审计</t>
  </si>
  <si>
    <t>2023-11-07 09:00:00</t>
  </si>
  <si>
    <t>http://lssggzy.lishui.gov.cn/art/2023/10/18/art_1229661953_236345.html</t>
  </si>
  <si>
    <t>丽水市医疗急救血液管理中心项目-电梯设备采购与安装</t>
  </si>
  <si>
    <t>http://lssggzy.lishui.gov.cn/art/2023/10/17/art_1229661808_236046.html</t>
  </si>
  <si>
    <t>松阳县城市风貌样板区（江南社区）——第2期项目监理</t>
  </si>
  <si>
    <t>2023-11-06 09:00:00</t>
  </si>
  <si>
    <t>http://lssggzy.lishui.gov.cn/art/2023/10/12/art_1229662154_235085.html</t>
  </si>
  <si>
    <t>松阳县江滨西路及辅道工程全过程工程咨询服务项目</t>
  </si>
  <si>
    <t>2023-11-03 09:00:00</t>
  </si>
  <si>
    <t>http://lssggzy.lishui.gov.cn/art/2023/10/12/art_1229662154_235084.html</t>
  </si>
  <si>
    <t>遂昌县星辰国际项目监理</t>
  </si>
  <si>
    <t>2023-11-02 09:30:00</t>
  </si>
  <si>
    <t>http://lssggzy.lishui.gov.cn/art/2023/10/12/art_1229662121_235095.html</t>
  </si>
  <si>
    <t>景宁畲族自治县双港水库及供水工程监理</t>
  </si>
  <si>
    <t>http://lssggzy.lishui.gov.cn/art/2023/10/9/art_1229662187_234266.html</t>
  </si>
  <si>
    <t>莲都学校（刘英小学）扩建工程监理</t>
  </si>
  <si>
    <t>2023-11-02 09:00:00</t>
  </si>
  <si>
    <t>http://lssggzy.lishui.gov.cn/art/2023/10/13/art_1229661849_235465.html</t>
  </si>
  <si>
    <t>松阳县城市文化客厅项目全过程工程咨询服务项目</t>
  </si>
  <si>
    <t>http://lssggzy.lishui.gov.cn/art/2023/10/12/art_1229662154_235083.html</t>
  </si>
  <si>
    <t>龙泉市均溪三级水库改建工程勘察设计</t>
  </si>
  <si>
    <t>2023-11-01 09:00:00</t>
  </si>
  <si>
    <t>http://lssggzy.lishui.gov.cn/art/2023/10/11/art_1229661920_234855.html</t>
  </si>
  <si>
    <t>丽水创新金融中心一期项目监理</t>
  </si>
  <si>
    <t>2023-10-31 10:00:00</t>
  </si>
  <si>
    <t>http://lssggzy.lishui.gov.cn/art/2023/10/9/art_1229661808_234186.html</t>
  </si>
  <si>
    <t>丽水空港园区基础设施及配套项目-KG-01东区块路网监理</t>
  </si>
  <si>
    <t>2023-10-31 09:00:00</t>
  </si>
  <si>
    <t>http://lssggzy.lishui.gov.cn/art/2023/10/8/art_1229661808_234010.html</t>
  </si>
  <si>
    <t>S218安吉至龙港公路缙云方溪至青田季宅段公路工程（缙云段）施工监理</t>
  </si>
  <si>
    <t>2023-10-30 10:00:00</t>
  </si>
  <si>
    <t>http://lssggzy.lishui.gov.cn/art/2023/10/9/art_1229661808_234255.html</t>
  </si>
  <si>
    <t>龙泉市凤起路区块拆迁安置房项目监理</t>
  </si>
  <si>
    <t>http://lssggzy.lishui.gov.cn/art/2023/10/9/art_1229661920_234179.html</t>
  </si>
  <si>
    <t>638国道景宁九龙至红星段改建工程造价咨询服务选择</t>
  </si>
  <si>
    <t>2023-10-30 09:30:00</t>
  </si>
  <si>
    <t>http://lssggzy.lishui.gov.cn/art/2023/10/9/art_1229662187_234098.html</t>
  </si>
  <si>
    <t>龙泉市高塘生活垃圾填埋场综合治理工程设计</t>
  </si>
  <si>
    <t>2023-10-30 09:00:00</t>
  </si>
  <si>
    <t>http://lssggzy.lishui.gov.cn/art/2023/10/8/art_1229661920_233929.html</t>
  </si>
  <si>
    <t>古堰画乡君澜大酒店项目全过程工程咨询服务</t>
  </si>
  <si>
    <t>http://lssggzy.lishui.gov.cn/art/2023/10/8/art_1229661849_233982.html</t>
  </si>
  <si>
    <t>缙云县火车站广场及停车场改造提升工程设计（方案至初步设计）</t>
  </si>
  <si>
    <t>http://lssggzy.lishui.gov.cn/art/2023/9/26/art_1229662086_232593.html</t>
  </si>
  <si>
    <t>龙泉市凤起路区块拆迁安置房项目设计采购施工（EPC）总承包</t>
  </si>
  <si>
    <t>2023-10-26 09:00:00</t>
  </si>
  <si>
    <t>http://lssggzy.lishui.gov.cn/art/2023/9/26/art_1229661920_232648.html</t>
  </si>
  <si>
    <t>云和县祥云街（黄水碓-城西路）道路工程监理</t>
  </si>
  <si>
    <t>2023-10-24 09:00:00</t>
  </si>
  <si>
    <t>http://lssggzy.lishui.gov.cn/art/2023/9/28/art_1229661986_233246.html</t>
  </si>
  <si>
    <t>青田县海口至海溪公路改建工程施工监理</t>
  </si>
  <si>
    <t>2023-10-19 09:30:00</t>
  </si>
  <si>
    <t>http://lssggzy.lishui.gov.cn/art/2023/9/27/art_1229661953_232895.html</t>
  </si>
  <si>
    <t>遂昌县高铁新城区块市政配套路网工程设计</t>
  </si>
  <si>
    <t>2023-10-18 09:30:00</t>
  </si>
  <si>
    <t>http://lssggzy.lishui.gov.cn/art/2023/9/27/art_1229662121_233004.html</t>
  </si>
  <si>
    <t>S218安吉至龙港公路缙云方溪至青田季宅段公路工程（青田段）招标代理和造价咨询机构服务</t>
  </si>
  <si>
    <t>http://lssggzy.lishui.gov.cn/art/2023/9/27/art_1229661953_232955.html</t>
  </si>
  <si>
    <t>丽水东西岩客运综合交通枢纽连接线工程施工监理</t>
  </si>
  <si>
    <t>2023-10-18 09:00:00</t>
  </si>
  <si>
    <t>http://lssggzy.lishui.gov.cn/art/2023/9/27/art_1229661849_232976.html</t>
  </si>
  <si>
    <t>缙云县第二职业高中工程及缙云县第二职业高中周边边坡防护工程监理</t>
  </si>
  <si>
    <t>2023-10-17 09:00:00</t>
  </si>
  <si>
    <t>http://lssggzy.lishui.gov.cn/art/2023/9/26/art_1229662086_232592.html</t>
  </si>
  <si>
    <t>国家级分子育种创新服务平台(长三角)分中心一期项目监理</t>
  </si>
  <si>
    <t>农业</t>
  </si>
  <si>
    <t>http://lssggzy.lishui.gov.cn/art/2023/9/26/art_1229661849_232664.html</t>
  </si>
  <si>
    <t>遂昌县经开区市政基础设施提升工程设计</t>
  </si>
  <si>
    <t>http://lssggzy.lishui.gov.cn/art/2023/9/27/art_1229662121_233008.html</t>
  </si>
  <si>
    <t>丽水市海潮河老旧小区改造暨历史街区改造项目标段三（高井弄历史文化街区改造）工程设计</t>
  </si>
  <si>
    <t>2023-10-13 10:00:00</t>
  </si>
  <si>
    <t>http://lssggzy.lishui.gov.cn/art/2023/9/22/art_1229661808_231997.html</t>
  </si>
  <si>
    <t>遂昌县龙板山绿色建材生产基地建设项目设计</t>
  </si>
  <si>
    <t>2023-10-13 09:00:00</t>
  </si>
  <si>
    <t>http://lssggzy.lishui.gov.cn/art/2023/9/22/art_1229662121_232026.html</t>
  </si>
  <si>
    <t>丽水东西岩客运综合交通枢纽工程全过程工程咨询服务</t>
  </si>
  <si>
    <t>http://lssggzy.lishui.gov.cn/art/2023/9/21/art_1229661849_231597.html</t>
  </si>
  <si>
    <t>2023-09-25 00:00:00</t>
  </si>
  <si>
    <t>http://lssggzy.lishui.gov.cn/art/2023/9/22/art_1229662121_231703.html</t>
  </si>
  <si>
    <t>丽水市市区屋顶（第三批次）光伏项目-逆变器采购（第二次）</t>
  </si>
  <si>
    <t/>
  </si>
  <si>
    <t>10</t>
  </si>
  <si>
    <t>http://lssggzy.lishui.gov.cn/art/2023/10/7/art_1229661849_233764.html</t>
  </si>
  <si>
    <t>丽水市市区屋顶（第三批次）光伏项目-电缆采购</t>
  </si>
  <si>
    <t>http://lssggzy.lishui.gov.cn/art/2023/9/26/art_1229661849_232665.html</t>
  </si>
  <si>
    <t>丽水市市区屋顶（第三批次）光伏项目-逆变器采购</t>
  </si>
  <si>
    <t>http://lssggzy.lishui.gov.cn/art/2023/9/26/art_1229661849_232666.html</t>
  </si>
</sst>
</file>

<file path=xl/styles.xml><?xml version="1.0" encoding="utf-8"?>
<styleSheet xmlns="http://schemas.openxmlformats.org/spreadsheetml/2006/main" xmlns:xr9="http://schemas.microsoft.com/office/spreadsheetml/2016/revision9">
  <numFmts count="8">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0.00_ "/>
    <numFmt numFmtId="177" formatCode="yyyy/m/d;@"/>
    <numFmt numFmtId="178" formatCode="0_ "/>
    <numFmt numFmtId="179" formatCode="yyyy/mm/dd\ hh:mm"/>
  </numFmts>
  <fonts count="24">
    <font>
      <sz val="11"/>
      <color theme="1"/>
      <name val="宋体"/>
      <charset val="134"/>
      <scheme val="minor"/>
    </font>
    <font>
      <sz val="12"/>
      <color theme="1"/>
      <name val="宋体"/>
      <charset val="134"/>
      <scheme val="minor"/>
    </font>
    <font>
      <u/>
      <sz val="11"/>
      <color rgb="FF800080"/>
      <name val="宋体"/>
      <charset val="0"/>
      <scheme val="minor"/>
    </font>
    <font>
      <u/>
      <sz val="11"/>
      <color rgb="FF0000FF"/>
      <name val="宋体"/>
      <charset val="0"/>
      <scheme val="minor"/>
    </font>
    <font>
      <sz val="12"/>
      <color rgb="FF333333"/>
      <name val="宋体"/>
      <charset val="134"/>
    </font>
    <font>
      <b/>
      <sz val="12"/>
      <name val="宋体"/>
      <charset val="134"/>
      <scheme val="minor"/>
    </font>
    <font>
      <sz val="10.5"/>
      <color rgb="FF333333"/>
      <name val="宋体"/>
      <charset val="134"/>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5">
    <fill>
      <patternFill patternType="none"/>
    </fill>
    <fill>
      <patternFill patternType="gray125"/>
    </fill>
    <fill>
      <patternFill patternType="solid">
        <fgColor theme="0" tint="-0.05"/>
        <bgColor indexed="64"/>
      </patternFill>
    </fill>
    <fill>
      <patternFill patternType="solid">
        <fgColor theme="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3" fillId="0" borderId="0" applyNumberFormat="0" applyFill="0" applyBorder="0" applyAlignment="0" applyProtection="0">
      <alignment vertical="center"/>
    </xf>
    <xf numFmtId="0" fontId="2" fillId="0" borderId="0" applyNumberFormat="0" applyFill="0" applyBorder="0" applyAlignment="0" applyProtection="0">
      <alignment vertical="center"/>
    </xf>
    <xf numFmtId="0" fontId="0" fillId="4" borderId="2" applyNumberFormat="0" applyFont="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3" applyNumberFormat="0" applyFill="0" applyAlignment="0" applyProtection="0">
      <alignment vertical="center"/>
    </xf>
    <xf numFmtId="0" fontId="11" fillId="0" borderId="3" applyNumberFormat="0" applyFill="0" applyAlignment="0" applyProtection="0">
      <alignment vertical="center"/>
    </xf>
    <xf numFmtId="0" fontId="12" fillId="0" borderId="4" applyNumberFormat="0" applyFill="0" applyAlignment="0" applyProtection="0">
      <alignment vertical="center"/>
    </xf>
    <xf numFmtId="0" fontId="12" fillId="0" borderId="0" applyNumberFormat="0" applyFill="0" applyBorder="0" applyAlignment="0" applyProtection="0">
      <alignment vertical="center"/>
    </xf>
    <xf numFmtId="0" fontId="13" fillId="5" borderId="5" applyNumberFormat="0" applyAlignment="0" applyProtection="0">
      <alignment vertical="center"/>
    </xf>
    <xf numFmtId="0" fontId="14" fillId="6" borderId="6" applyNumberFormat="0" applyAlignment="0" applyProtection="0">
      <alignment vertical="center"/>
    </xf>
    <xf numFmtId="0" fontId="15" fillId="6" borderId="5" applyNumberFormat="0" applyAlignment="0" applyProtection="0">
      <alignment vertical="center"/>
    </xf>
    <xf numFmtId="0" fontId="16" fillId="7" borderId="7" applyNumberFormat="0" applyAlignment="0" applyProtection="0">
      <alignment vertical="center"/>
    </xf>
    <xf numFmtId="0" fontId="17" fillId="0" borderId="8" applyNumberFormat="0" applyFill="0" applyAlignment="0" applyProtection="0">
      <alignment vertical="center"/>
    </xf>
    <xf numFmtId="0" fontId="18" fillId="0" borderId="9" applyNumberFormat="0" applyFill="0" applyAlignment="0" applyProtection="0">
      <alignment vertical="center"/>
    </xf>
    <xf numFmtId="0" fontId="19" fillId="8" borderId="0" applyNumberFormat="0" applyBorder="0" applyAlignment="0" applyProtection="0">
      <alignment vertical="center"/>
    </xf>
    <xf numFmtId="0" fontId="20" fillId="9" borderId="0" applyNumberFormat="0" applyBorder="0" applyAlignment="0" applyProtection="0">
      <alignment vertical="center"/>
    </xf>
    <xf numFmtId="0" fontId="21" fillId="10" borderId="0" applyNumberFormat="0" applyBorder="0" applyAlignment="0" applyProtection="0">
      <alignment vertical="center"/>
    </xf>
    <xf numFmtId="0" fontId="22" fillId="11" borderId="0" applyNumberFormat="0" applyBorder="0" applyAlignment="0" applyProtection="0">
      <alignment vertical="center"/>
    </xf>
    <xf numFmtId="0" fontId="23" fillId="12" borderId="0" applyNumberFormat="0" applyBorder="0" applyAlignment="0" applyProtection="0">
      <alignment vertical="center"/>
    </xf>
    <xf numFmtId="0" fontId="23" fillId="13" borderId="0" applyNumberFormat="0" applyBorder="0" applyAlignment="0" applyProtection="0">
      <alignment vertical="center"/>
    </xf>
    <xf numFmtId="0" fontId="22" fillId="14" borderId="0" applyNumberFormat="0" applyBorder="0" applyAlignment="0" applyProtection="0">
      <alignment vertical="center"/>
    </xf>
    <xf numFmtId="0" fontId="22" fillId="15" borderId="0" applyNumberFormat="0" applyBorder="0" applyAlignment="0" applyProtection="0">
      <alignment vertical="center"/>
    </xf>
    <xf numFmtId="0" fontId="23" fillId="16" borderId="0" applyNumberFormat="0" applyBorder="0" applyAlignment="0" applyProtection="0">
      <alignment vertical="center"/>
    </xf>
    <xf numFmtId="0" fontId="23" fillId="17" borderId="0" applyNumberFormat="0" applyBorder="0" applyAlignment="0" applyProtection="0">
      <alignment vertical="center"/>
    </xf>
    <xf numFmtId="0" fontId="22" fillId="18" borderId="0" applyNumberFormat="0" applyBorder="0" applyAlignment="0" applyProtection="0">
      <alignment vertical="center"/>
    </xf>
    <xf numFmtId="0" fontId="22" fillId="19" borderId="0" applyNumberFormat="0" applyBorder="0" applyAlignment="0" applyProtection="0">
      <alignment vertical="center"/>
    </xf>
    <xf numFmtId="0" fontId="23" fillId="20" borderId="0" applyNumberFormat="0" applyBorder="0" applyAlignment="0" applyProtection="0">
      <alignment vertical="center"/>
    </xf>
    <xf numFmtId="0" fontId="23" fillId="21" borderId="0" applyNumberFormat="0" applyBorder="0" applyAlignment="0" applyProtection="0">
      <alignment vertical="center"/>
    </xf>
    <xf numFmtId="0" fontId="22" fillId="22" borderId="0" applyNumberFormat="0" applyBorder="0" applyAlignment="0" applyProtection="0">
      <alignment vertical="center"/>
    </xf>
    <xf numFmtId="0" fontId="22" fillId="23" borderId="0" applyNumberFormat="0" applyBorder="0" applyAlignment="0" applyProtection="0">
      <alignment vertical="center"/>
    </xf>
    <xf numFmtId="0" fontId="23" fillId="24" borderId="0" applyNumberFormat="0" applyBorder="0" applyAlignment="0" applyProtection="0">
      <alignment vertical="center"/>
    </xf>
    <xf numFmtId="0" fontId="23" fillId="25" borderId="0" applyNumberFormat="0" applyBorder="0" applyAlignment="0" applyProtection="0">
      <alignment vertical="center"/>
    </xf>
    <xf numFmtId="0" fontId="22" fillId="26" borderId="0" applyNumberFormat="0" applyBorder="0" applyAlignment="0" applyProtection="0">
      <alignment vertical="center"/>
    </xf>
    <xf numFmtId="0" fontId="22" fillId="27" borderId="0" applyNumberFormat="0" applyBorder="0" applyAlignment="0" applyProtection="0">
      <alignment vertical="center"/>
    </xf>
    <xf numFmtId="0" fontId="23" fillId="28" borderId="0" applyNumberFormat="0" applyBorder="0" applyAlignment="0" applyProtection="0">
      <alignment vertical="center"/>
    </xf>
    <xf numFmtId="0" fontId="23" fillId="29" borderId="0" applyNumberFormat="0" applyBorder="0" applyAlignment="0" applyProtection="0">
      <alignment vertical="center"/>
    </xf>
    <xf numFmtId="0" fontId="22" fillId="30" borderId="0" applyNumberFormat="0" applyBorder="0" applyAlignment="0" applyProtection="0">
      <alignment vertical="center"/>
    </xf>
    <xf numFmtId="0" fontId="22" fillId="31" borderId="0" applyNumberFormat="0" applyBorder="0" applyAlignment="0" applyProtection="0">
      <alignment vertical="center"/>
    </xf>
    <xf numFmtId="0" fontId="23" fillId="32" borderId="0" applyNumberFormat="0" applyBorder="0" applyAlignment="0" applyProtection="0">
      <alignment vertical="center"/>
    </xf>
    <xf numFmtId="0" fontId="23" fillId="33" borderId="0" applyNumberFormat="0" applyBorder="0" applyAlignment="0" applyProtection="0">
      <alignment vertical="center"/>
    </xf>
    <xf numFmtId="0" fontId="22" fillId="34" borderId="0" applyNumberFormat="0" applyBorder="0" applyAlignment="0" applyProtection="0">
      <alignment vertical="center"/>
    </xf>
  </cellStyleXfs>
  <cellXfs count="24">
    <xf numFmtId="0" fontId="0" fillId="0" borderId="0" xfId="0"/>
    <xf numFmtId="0" fontId="1" fillId="2" borderId="0" xfId="0" applyFont="1" applyFill="1" applyAlignment="1">
      <alignment horizontal="left" vertical="center"/>
    </xf>
    <xf numFmtId="0" fontId="1" fillId="3" borderId="0" xfId="0" applyFont="1" applyFill="1" applyAlignment="1">
      <alignment horizontal="left" vertical="center"/>
    </xf>
    <xf numFmtId="0" fontId="1" fillId="0" borderId="0" xfId="0" applyFont="1" applyAlignment="1">
      <alignment horizontal="left" vertical="center"/>
    </xf>
    <xf numFmtId="176" fontId="1" fillId="2" borderId="0" xfId="0" applyNumberFormat="1" applyFont="1" applyFill="1" applyAlignment="1">
      <alignment horizontal="center" vertical="center"/>
    </xf>
    <xf numFmtId="177" fontId="1" fillId="2" borderId="0" xfId="0" applyNumberFormat="1" applyFont="1" applyFill="1" applyAlignment="1">
      <alignment horizontal="left" vertical="center"/>
    </xf>
    <xf numFmtId="176" fontId="1" fillId="3" borderId="0" xfId="0" applyNumberFormat="1" applyFont="1" applyFill="1" applyAlignment="1">
      <alignment horizontal="center" vertical="center"/>
    </xf>
    <xf numFmtId="177" fontId="1" fillId="3" borderId="0" xfId="0" applyNumberFormat="1" applyFont="1" applyFill="1" applyAlignment="1">
      <alignment horizontal="left" vertical="center"/>
    </xf>
    <xf numFmtId="176" fontId="1" fillId="0" borderId="0" xfId="0" applyNumberFormat="1" applyFont="1" applyFill="1" applyAlignment="1">
      <alignment horizontal="center" vertical="center"/>
    </xf>
    <xf numFmtId="178" fontId="1" fillId="3" borderId="0" xfId="0" applyNumberFormat="1" applyFont="1" applyFill="1" applyAlignment="1">
      <alignment horizontal="center" vertical="center"/>
    </xf>
    <xf numFmtId="178" fontId="1" fillId="0" borderId="0" xfId="0" applyNumberFormat="1" applyFont="1" applyFill="1" applyAlignment="1">
      <alignment horizontal="center" vertical="center"/>
    </xf>
    <xf numFmtId="0" fontId="2" fillId="2" borderId="0" xfId="6" applyFont="1" applyFill="1" applyAlignment="1">
      <alignment horizontal="left" vertical="center"/>
    </xf>
    <xf numFmtId="0" fontId="3" fillId="2" borderId="0" xfId="6" applyFill="1" applyAlignment="1">
      <alignment horizontal="left" vertical="center"/>
    </xf>
    <xf numFmtId="0" fontId="3" fillId="3" borderId="0" xfId="6" applyFill="1" applyAlignment="1">
      <alignment horizontal="left" vertical="center"/>
    </xf>
    <xf numFmtId="0" fontId="2" fillId="3" borderId="0" xfId="6" applyFont="1" applyFill="1" applyAlignment="1">
      <alignment horizontal="left" vertical="center"/>
    </xf>
    <xf numFmtId="177" fontId="1" fillId="0" borderId="0" xfId="0" applyNumberFormat="1" applyFont="1" applyAlignment="1">
      <alignment horizontal="left" vertical="center"/>
    </xf>
    <xf numFmtId="0" fontId="3" fillId="0" borderId="0" xfId="6" applyAlignment="1">
      <alignment horizontal="left" vertical="center"/>
    </xf>
    <xf numFmtId="0" fontId="1" fillId="0" borderId="0" xfId="0" applyFont="1" applyAlignment="1">
      <alignment horizontal="center" vertical="center"/>
    </xf>
    <xf numFmtId="179" fontId="4" fillId="0" borderId="0" xfId="0" applyNumberFormat="1" applyFont="1" applyFill="1" applyAlignment="1">
      <alignment horizontal="left" vertical="center"/>
    </xf>
    <xf numFmtId="0" fontId="5" fillId="0" borderId="1" xfId="0" applyFont="1" applyBorder="1" applyAlignment="1">
      <alignment horizontal="center" vertical="center"/>
    </xf>
    <xf numFmtId="0" fontId="2" fillId="0" borderId="0" xfId="6" applyFont="1" applyAlignment="1">
      <alignment horizontal="left" vertical="center"/>
    </xf>
    <xf numFmtId="0" fontId="6" fillId="0" borderId="0" xfId="0" applyFont="1" applyAlignment="1">
      <alignment horizontal="left" vertical="center"/>
    </xf>
    <xf numFmtId="0" fontId="1" fillId="0" borderId="0" xfId="0" applyFont="1" applyFill="1" applyAlignment="1">
      <alignment horizontal="left" vertical="center"/>
    </xf>
    <xf numFmtId="0" fontId="1" fillId="0" borderId="0" xfId="0" applyFont="1" applyAlignment="1">
      <alignment horizontal="left"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9" Type="http://schemas.openxmlformats.org/officeDocument/2006/relationships/hyperlink" Target="http://lssggzy.lishui.gov.cn/art/2023/10/16/art_1229661920_235557.html" TargetMode="External"/><Relationship Id="rId8" Type="http://schemas.openxmlformats.org/officeDocument/2006/relationships/hyperlink" Target="http://lssggzy.lishui.gov.cn/art/2023/10/17/art_1229662086_236090.html" TargetMode="External"/><Relationship Id="rId7" Type="http://schemas.openxmlformats.org/officeDocument/2006/relationships/hyperlink" Target="http://lssggzy.lishui.gov.cn/art/2023/10/17/art_1229662086_236091.html" TargetMode="External"/><Relationship Id="rId69" Type="http://schemas.openxmlformats.org/officeDocument/2006/relationships/hyperlink" Target="http://lssggzy.lishui.gov.cn/art/2023/9/21/art_1229661849_231612.html" TargetMode="External"/><Relationship Id="rId68" Type="http://schemas.openxmlformats.org/officeDocument/2006/relationships/hyperlink" Target="http://lssggzy.lishui.gov.cn/art/2023/9/22/art_1229661953_232064.html" TargetMode="External"/><Relationship Id="rId67" Type="http://schemas.openxmlformats.org/officeDocument/2006/relationships/hyperlink" Target="http://lssggzy.lishui.gov.cn/art/2023/9/22/art_1229662187_231877.html" TargetMode="External"/><Relationship Id="rId66" Type="http://schemas.openxmlformats.org/officeDocument/2006/relationships/hyperlink" Target="http://lssggzy.lishui.gov.cn/art/2023/9/22/art_1229661953_232037.html" TargetMode="External"/><Relationship Id="rId65" Type="http://schemas.openxmlformats.org/officeDocument/2006/relationships/hyperlink" Target="http://lssggzy.lishui.gov.cn/art/2023/9/22/art_1229661808_231999.html" TargetMode="External"/><Relationship Id="rId64" Type="http://schemas.openxmlformats.org/officeDocument/2006/relationships/hyperlink" Target="http://lssggzy.lishui.gov.cn/art/2023/9/25/art_1229662121_232358.html" TargetMode="External"/><Relationship Id="rId63" Type="http://schemas.openxmlformats.org/officeDocument/2006/relationships/hyperlink" Target="http://lssggzy.lishui.gov.cn/art/2023/9/25/art_1229662086_232301.html" TargetMode="External"/><Relationship Id="rId62" Type="http://schemas.openxmlformats.org/officeDocument/2006/relationships/hyperlink" Target="http://lssggzy.lishui.gov.cn/art/2023/9/26/art_1229661808_232655.html" TargetMode="External"/><Relationship Id="rId61" Type="http://schemas.openxmlformats.org/officeDocument/2006/relationships/hyperlink" Target="http://lssggzy.lishui.gov.cn/art/2023/9/26/art_1229662086_232602.html" TargetMode="External"/><Relationship Id="rId60" Type="http://schemas.openxmlformats.org/officeDocument/2006/relationships/hyperlink" Target="http://lssggzy.lishui.gov.cn/art/2023/9/26/art_1229661808_232622.html" TargetMode="External"/><Relationship Id="rId6" Type="http://schemas.openxmlformats.org/officeDocument/2006/relationships/hyperlink" Target="http://lssggzy.lishui.gov.cn/art/2023/10/17/art_1229662086_236092.html" TargetMode="External"/><Relationship Id="rId59" Type="http://schemas.openxmlformats.org/officeDocument/2006/relationships/hyperlink" Target="http://lssggzy.lishui.gov.cn/art/2023/9/26/art_1229661986_232485.html" TargetMode="External"/><Relationship Id="rId58" Type="http://schemas.openxmlformats.org/officeDocument/2006/relationships/hyperlink" Target="http://lssggzy.lishui.gov.cn/art/2023/9/26/art_1229661953_232535.html" TargetMode="External"/><Relationship Id="rId57" Type="http://schemas.openxmlformats.org/officeDocument/2006/relationships/hyperlink" Target="http://lssggzy.lishui.gov.cn/art/2023/9/26/art_1229662086_232609.html" TargetMode="External"/><Relationship Id="rId56" Type="http://schemas.openxmlformats.org/officeDocument/2006/relationships/hyperlink" Target="http://lssggzy.lishui.gov.cn/art/2023/9/26/art_1229662187_232633.html" TargetMode="External"/><Relationship Id="rId55" Type="http://schemas.openxmlformats.org/officeDocument/2006/relationships/hyperlink" Target="http://lssggzy.lishui.gov.cn/art/2023/9/27/art_1229661920_232832.html" TargetMode="External"/><Relationship Id="rId54" Type="http://schemas.openxmlformats.org/officeDocument/2006/relationships/hyperlink" Target="http://lssggzy.lishui.gov.cn/art/2023/9/27/art_1229661849_232993.html" TargetMode="External"/><Relationship Id="rId53" Type="http://schemas.openxmlformats.org/officeDocument/2006/relationships/hyperlink" Target="http://lssggzy.lishui.gov.cn/art/2023/9/27/art_1229661849_232994.html" TargetMode="External"/><Relationship Id="rId52" Type="http://schemas.openxmlformats.org/officeDocument/2006/relationships/hyperlink" Target="http://lssggzy.lishui.gov.cn/art/2023/9/27/art_1229661808_232725.html" TargetMode="External"/><Relationship Id="rId51" Type="http://schemas.openxmlformats.org/officeDocument/2006/relationships/hyperlink" Target="http://lssggzy.lishui.gov.cn/art/2023/9/27/art_1229661808_232911.html" TargetMode="External"/><Relationship Id="rId50" Type="http://schemas.openxmlformats.org/officeDocument/2006/relationships/hyperlink" Target="http://lssggzy.lishui.gov.cn/art/2023/9/27/art_1229661849_232977.html" TargetMode="External"/><Relationship Id="rId5" Type="http://schemas.openxmlformats.org/officeDocument/2006/relationships/hyperlink" Target="http://lssggzy.lishui.gov.cn/art/2023/10/17/art_1229662086_236089.html" TargetMode="External"/><Relationship Id="rId49" Type="http://schemas.openxmlformats.org/officeDocument/2006/relationships/hyperlink" Target="http://lssggzy.lishui.gov.cn/art/2023/9/27/art_1229661920_232797.html" TargetMode="External"/><Relationship Id="rId48" Type="http://schemas.openxmlformats.org/officeDocument/2006/relationships/hyperlink" Target="http://lssggzy.lishui.gov.cn/art/2023/9/27/art_1229661808_232939.html" TargetMode="External"/><Relationship Id="rId47" Type="http://schemas.openxmlformats.org/officeDocument/2006/relationships/hyperlink" Target="http://lssggzy.lishui.gov.cn/art/2023/9/27/art_1229661849_232978.html" TargetMode="External"/><Relationship Id="rId46" Type="http://schemas.openxmlformats.org/officeDocument/2006/relationships/hyperlink" Target="http://lssggzy.lishui.gov.cn/art/2023/9/28/art_1229661920_233512.html" TargetMode="External"/><Relationship Id="rId45" Type="http://schemas.openxmlformats.org/officeDocument/2006/relationships/hyperlink" Target="http://lssggzy.lishui.gov.cn/art/2023/9/28/art_1229661986_233457.html" TargetMode="External"/><Relationship Id="rId44" Type="http://schemas.openxmlformats.org/officeDocument/2006/relationships/hyperlink" Target="http://lssggzy.lishui.gov.cn/art/2023/9/28/art_1229662053_233426.html" TargetMode="External"/><Relationship Id="rId43" Type="http://schemas.openxmlformats.org/officeDocument/2006/relationships/hyperlink" Target="http://lssggzy.lishui.gov.cn/art/2023/9/28/art_1229661920_233511.html" TargetMode="External"/><Relationship Id="rId42" Type="http://schemas.openxmlformats.org/officeDocument/2006/relationships/hyperlink" Target="http://lssggzy.lishui.gov.cn/art/2023/9/28/art_1229661808_233288.html" TargetMode="External"/><Relationship Id="rId41" Type="http://schemas.openxmlformats.org/officeDocument/2006/relationships/hyperlink" Target="http://lssggzy.lishui.gov.cn/art/2023/9/28/art_1229662121_233440.html" TargetMode="External"/><Relationship Id="rId40" Type="http://schemas.openxmlformats.org/officeDocument/2006/relationships/hyperlink" Target="http://lssggzy.lishui.gov.cn/art/2023/9/28/art_1229662121_233398.html" TargetMode="External"/><Relationship Id="rId4" Type="http://schemas.openxmlformats.org/officeDocument/2006/relationships/hyperlink" Target="http://lssggzy.lishui.gov.cn/art/2023/10/18/art_1229661849_236372.html" TargetMode="External"/><Relationship Id="rId39" Type="http://schemas.openxmlformats.org/officeDocument/2006/relationships/hyperlink" Target="http://lssggzy.lishui.gov.cn/art/2023/9/28/art_1229662053_233571.html" TargetMode="External"/><Relationship Id="rId38" Type="http://schemas.openxmlformats.org/officeDocument/2006/relationships/hyperlink" Target="http://lssggzy.lishui.gov.cn/art/2023/9/28/art_1229662187_233342.html" TargetMode="External"/><Relationship Id="rId37" Type="http://schemas.openxmlformats.org/officeDocument/2006/relationships/hyperlink" Target="http://lssggzy.lishui.gov.cn/art/2023/9/28/art_1229661986_233245.html" TargetMode="External"/><Relationship Id="rId36" Type="http://schemas.openxmlformats.org/officeDocument/2006/relationships/hyperlink" Target="http://lssggzy.lishui.gov.cn/art/2023/9/28/art_1229661808_233469.html" TargetMode="External"/><Relationship Id="rId35" Type="http://schemas.openxmlformats.org/officeDocument/2006/relationships/hyperlink" Target="http://lssggzy.lishui.gov.cn/art/2023/9/28/art_1229661920_233510.html" TargetMode="External"/><Relationship Id="rId34" Type="http://schemas.openxmlformats.org/officeDocument/2006/relationships/hyperlink" Target="http://lssggzy.lishui.gov.cn/art/2023/9/28/art_1229661920_233509.html" TargetMode="External"/><Relationship Id="rId33" Type="http://schemas.openxmlformats.org/officeDocument/2006/relationships/hyperlink" Target="http://lssggzy.lishui.gov.cn/art/2023/9/29/art_1229662053_233574.html" TargetMode="External"/><Relationship Id="rId32" Type="http://schemas.openxmlformats.org/officeDocument/2006/relationships/hyperlink" Target="http://lssggzy.lishui.gov.cn/art/2023/9/30/art_1229662053_233575.html" TargetMode="External"/><Relationship Id="rId31" Type="http://schemas.openxmlformats.org/officeDocument/2006/relationships/hyperlink" Target="http://lssggzy.lishui.gov.cn/art/2023/10/7/art_1229662121_233725.html" TargetMode="External"/><Relationship Id="rId30" Type="http://schemas.openxmlformats.org/officeDocument/2006/relationships/hyperlink" Target="http://lssggzy.lishui.gov.cn/art/2023/10/7/art_1229661849_233759.html" TargetMode="External"/><Relationship Id="rId3" Type="http://schemas.openxmlformats.org/officeDocument/2006/relationships/hyperlink" Target="http://lssggzy.lishui.gov.cn/art/2023/10/18/art_1229662086_236347.html" TargetMode="External"/><Relationship Id="rId29" Type="http://schemas.openxmlformats.org/officeDocument/2006/relationships/hyperlink" Target="http://lssggzy.lishui.gov.cn/art/2023/10/8/art_1229662121_233891.html" TargetMode="External"/><Relationship Id="rId28" Type="http://schemas.openxmlformats.org/officeDocument/2006/relationships/hyperlink" Target="http://lssggzy.lishui.gov.cn/art/2023/10/8/art_1229661953_233916.html" TargetMode="External"/><Relationship Id="rId27" Type="http://schemas.openxmlformats.org/officeDocument/2006/relationships/hyperlink" Target="http://lssggzy.lishui.gov.cn/art/2023/10/8/art_1229662121_234028.html" TargetMode="External"/><Relationship Id="rId26" Type="http://schemas.openxmlformats.org/officeDocument/2006/relationships/hyperlink" Target="http://lssggzy.lishui.gov.cn/art/2023/10/8/art_1229662053_233903.html" TargetMode="External"/><Relationship Id="rId25" Type="http://schemas.openxmlformats.org/officeDocument/2006/relationships/hyperlink" Target="http://lssggzy.lishui.gov.cn/art/2023/10/9/art_1229661953_234257.html" TargetMode="External"/><Relationship Id="rId24" Type="http://schemas.openxmlformats.org/officeDocument/2006/relationships/hyperlink" Target="http://lssggzy.lishui.gov.cn/art/2023/10/9/art_1229661808_234256.html" TargetMode="External"/><Relationship Id="rId23" Type="http://schemas.openxmlformats.org/officeDocument/2006/relationships/hyperlink" Target="http://lssggzy.lishui.gov.cn/art/2023/10/9/art_1229662121_234235.html" TargetMode="External"/><Relationship Id="rId22" Type="http://schemas.openxmlformats.org/officeDocument/2006/relationships/hyperlink" Target="http://lssggzy.lishui.gov.cn/art/2023/10/10/art_1229662121_234599.html" TargetMode="External"/><Relationship Id="rId21" Type="http://schemas.openxmlformats.org/officeDocument/2006/relationships/hyperlink" Target="http://lssggzy.lishui.gov.cn/art/2023/10/10/art_1229662187_234532.html" TargetMode="External"/><Relationship Id="rId20" Type="http://schemas.openxmlformats.org/officeDocument/2006/relationships/hyperlink" Target="http://lssggzy.lishui.gov.cn/art/2023/10/11/art_1229662121_234813.html" TargetMode="External"/><Relationship Id="rId2" Type="http://schemas.openxmlformats.org/officeDocument/2006/relationships/hyperlink" Target="http://lssggzy.lishui.gov.cn/art/2023/10/18/art_1229661953_236316.html" TargetMode="External"/><Relationship Id="rId19" Type="http://schemas.openxmlformats.org/officeDocument/2006/relationships/hyperlink" Target="http://lssggzy.lishui.gov.cn/art/2023/10/11/art_1229661920_234736.html" TargetMode="External"/><Relationship Id="rId18" Type="http://schemas.openxmlformats.org/officeDocument/2006/relationships/hyperlink" Target="http://lssggzy.lishui.gov.cn/art/2023/10/11/art_1229661849_234857.html" TargetMode="External"/><Relationship Id="rId17" Type="http://schemas.openxmlformats.org/officeDocument/2006/relationships/hyperlink" Target="http://lssggzy.lishui.gov.cn/art/2023/10/11/art_1229661953_234777.html" TargetMode="External"/><Relationship Id="rId16" Type="http://schemas.openxmlformats.org/officeDocument/2006/relationships/hyperlink" Target="http://lssggzy.lishui.gov.cn/art/2023/10/11/art_1229662121_234862.html" TargetMode="External"/><Relationship Id="rId15" Type="http://schemas.openxmlformats.org/officeDocument/2006/relationships/hyperlink" Target="http://lssggzy.lishui.gov.cn/art/2023/10/12/art_1229661920_235002.html" TargetMode="External"/><Relationship Id="rId14" Type="http://schemas.openxmlformats.org/officeDocument/2006/relationships/hyperlink" Target="http://lssggzy.lishui.gov.cn/art/2023/10/13/art_1229661953_235391.html" TargetMode="External"/><Relationship Id="rId13" Type="http://schemas.openxmlformats.org/officeDocument/2006/relationships/hyperlink" Target="http://lssggzy.lishui.gov.cn/art/2023/10/13/art_1229661953_235404.html" TargetMode="External"/><Relationship Id="rId12" Type="http://schemas.openxmlformats.org/officeDocument/2006/relationships/hyperlink" Target="http://lssggzy.lishui.gov.cn/art/2023/10/13/art_1229661849_235468.html" TargetMode="External"/><Relationship Id="rId11" Type="http://schemas.openxmlformats.org/officeDocument/2006/relationships/hyperlink" Target="http://lssggzy.lishui.gov.cn/art/2023/10/13/art_1229661986_235272.html" TargetMode="External"/><Relationship Id="rId10" Type="http://schemas.openxmlformats.org/officeDocument/2006/relationships/hyperlink" Target="http://lssggzy.lishui.gov.cn/art/2023/10/16/art_1229661920_235750.html" TargetMode="External"/><Relationship Id="rId1" Type="http://schemas.openxmlformats.org/officeDocument/2006/relationships/hyperlink" Target="http://lssggzy.lishui.gov.cn/art/2023/10/18/art_1229662086_236377.html" TargetMode="External"/></Relationships>
</file>

<file path=xl/worksheets/_rels/sheet2.xml.rels><?xml version="1.0" encoding="UTF-8" standalone="yes"?>
<Relationships xmlns="http://schemas.openxmlformats.org/package/2006/relationships"><Relationship Id="rId9" Type="http://schemas.openxmlformats.org/officeDocument/2006/relationships/hyperlink" Target="http://lssggzy.lishui.gov.cn/art/2023/10/9/art_1229662187_234098.html" TargetMode="External"/><Relationship Id="rId8" Type="http://schemas.openxmlformats.org/officeDocument/2006/relationships/hyperlink" Target="http://lssggzy.lishui.gov.cn/art/2023/10/11/art_1229661920_234855.html" TargetMode="External"/><Relationship Id="rId7" Type="http://schemas.openxmlformats.org/officeDocument/2006/relationships/hyperlink" Target="http://lssggzy.lishui.gov.cn/art/2023/10/12/art_1229662154_235084.html" TargetMode="External"/><Relationship Id="rId6" Type="http://schemas.openxmlformats.org/officeDocument/2006/relationships/hyperlink" Target="http://lssggzy.lishui.gov.cn/art/2023/10/12/art_1229662121_235095.html" TargetMode="External"/><Relationship Id="rId5" Type="http://schemas.openxmlformats.org/officeDocument/2006/relationships/hyperlink" Target="http://lssggzy.lishui.gov.cn/art/2023/10/12/art_1229662154_235083.html" TargetMode="External"/><Relationship Id="rId4" Type="http://schemas.openxmlformats.org/officeDocument/2006/relationships/hyperlink" Target="http://lssggzy.lishui.gov.cn/art/2023/10/12/art_1229662154_235085.html" TargetMode="External"/><Relationship Id="rId33" Type="http://schemas.openxmlformats.org/officeDocument/2006/relationships/hyperlink" Target="http://lssggzy.lishui.gov.cn/art/2023/9/21/art_1229661849_231597.html" TargetMode="External"/><Relationship Id="rId32" Type="http://schemas.openxmlformats.org/officeDocument/2006/relationships/hyperlink" Target="http://lssggzy.lishui.gov.cn/art/2023/9/22/art_1229662121_232026.html" TargetMode="External"/><Relationship Id="rId31" Type="http://schemas.openxmlformats.org/officeDocument/2006/relationships/hyperlink" Target="http://lssggzy.lishui.gov.cn/art/2023/9/22/art_1229662121_231703.html" TargetMode="External"/><Relationship Id="rId30" Type="http://schemas.openxmlformats.org/officeDocument/2006/relationships/hyperlink" Target="http://lssggzy.lishui.gov.cn/art/2023/9/22/art_1229661808_231997.html" TargetMode="External"/><Relationship Id="rId3" Type="http://schemas.openxmlformats.org/officeDocument/2006/relationships/hyperlink" Target="http://lssggzy.lishui.gov.cn/art/2023/10/13/art_1229661849_235465.html" TargetMode="External"/><Relationship Id="rId29" Type="http://schemas.openxmlformats.org/officeDocument/2006/relationships/hyperlink" Target="http://lssggzy.lishui.gov.cn/art/2023/9/26/art_1229661849_232666.html" TargetMode="External"/><Relationship Id="rId28" Type="http://schemas.openxmlformats.org/officeDocument/2006/relationships/hyperlink" Target="http://lssggzy.lishui.gov.cn/art/2023/9/26/art_1229661849_232665.html" TargetMode="External"/><Relationship Id="rId27" Type="http://schemas.openxmlformats.org/officeDocument/2006/relationships/hyperlink" Target="http://lssggzy.lishui.gov.cn/art/2023/9/27/art_1229662121_233008.html" TargetMode="External"/><Relationship Id="rId26" Type="http://schemas.openxmlformats.org/officeDocument/2006/relationships/hyperlink" Target="http://lssggzy.lishui.gov.cn/art/2023/10/7/art_1229661849_233764.html" TargetMode="External"/><Relationship Id="rId25" Type="http://schemas.openxmlformats.org/officeDocument/2006/relationships/hyperlink" Target="http://lssggzy.lishui.gov.cn/art/2023/9/26/art_1229661849_232664.html" TargetMode="External"/><Relationship Id="rId24" Type="http://schemas.openxmlformats.org/officeDocument/2006/relationships/hyperlink" Target="http://lssggzy.lishui.gov.cn/art/2023/9/26/art_1229662086_232592.html" TargetMode="External"/><Relationship Id="rId23" Type="http://schemas.openxmlformats.org/officeDocument/2006/relationships/hyperlink" Target="http://lssggzy.lishui.gov.cn/art/2023/9/27/art_1229661849_232976.html" TargetMode="External"/><Relationship Id="rId22" Type="http://schemas.openxmlformats.org/officeDocument/2006/relationships/hyperlink" Target="http://lssggzy.lishui.gov.cn/art/2023/9/27/art_1229661953_232895.html" TargetMode="External"/><Relationship Id="rId21" Type="http://schemas.openxmlformats.org/officeDocument/2006/relationships/hyperlink" Target="http://lssggzy.lishui.gov.cn/art/2023/9/27/art_1229661953_232955.html" TargetMode="External"/><Relationship Id="rId20" Type="http://schemas.openxmlformats.org/officeDocument/2006/relationships/hyperlink" Target="http://lssggzy.lishui.gov.cn/art/2023/9/27/art_1229662121_233004.html" TargetMode="External"/><Relationship Id="rId2" Type="http://schemas.openxmlformats.org/officeDocument/2006/relationships/hyperlink" Target="http://lssggzy.lishui.gov.cn/art/2023/10/17/art_1229661808_236046.html" TargetMode="External"/><Relationship Id="rId19" Type="http://schemas.openxmlformats.org/officeDocument/2006/relationships/hyperlink" Target="http://lssggzy.lishui.gov.cn/art/2023/9/26/art_1229662086_232593.html" TargetMode="External"/><Relationship Id="rId18" Type="http://schemas.openxmlformats.org/officeDocument/2006/relationships/hyperlink" Target="http://lssggzy.lishui.gov.cn/art/2023/9/26/art_1229661920_232648.html" TargetMode="External"/><Relationship Id="rId17" Type="http://schemas.openxmlformats.org/officeDocument/2006/relationships/hyperlink" Target="http://lssggzy.lishui.gov.cn/art/2023/9/28/art_1229661986_233246.html" TargetMode="External"/><Relationship Id="rId16" Type="http://schemas.openxmlformats.org/officeDocument/2006/relationships/hyperlink" Target="http://lssggzy.lishui.gov.cn/art/2023/10/8/art_1229661808_234010.html" TargetMode="External"/><Relationship Id="rId15" Type="http://schemas.openxmlformats.org/officeDocument/2006/relationships/hyperlink" Target="http://lssggzy.lishui.gov.cn/art/2023/10/8/art_1229661849_233982.html" TargetMode="External"/><Relationship Id="rId14" Type="http://schemas.openxmlformats.org/officeDocument/2006/relationships/hyperlink" Target="http://lssggzy.lishui.gov.cn/art/2023/10/8/art_1229661920_233929.html" TargetMode="External"/><Relationship Id="rId13" Type="http://schemas.openxmlformats.org/officeDocument/2006/relationships/hyperlink" Target="http://lssggzy.lishui.gov.cn/art/2023/10/9/art_1229661920_234179.html" TargetMode="External"/><Relationship Id="rId12" Type="http://schemas.openxmlformats.org/officeDocument/2006/relationships/hyperlink" Target="http://lssggzy.lishui.gov.cn/art/2023/10/9/art_1229662187_234266.html" TargetMode="External"/><Relationship Id="rId11" Type="http://schemas.openxmlformats.org/officeDocument/2006/relationships/hyperlink" Target="http://lssggzy.lishui.gov.cn/art/2023/10/9/art_1229661808_234255.html" TargetMode="External"/><Relationship Id="rId10" Type="http://schemas.openxmlformats.org/officeDocument/2006/relationships/hyperlink" Target="http://lssggzy.lishui.gov.cn/art/2023/10/9/art_1229661808_234186.html" TargetMode="External"/><Relationship Id="rId1" Type="http://schemas.openxmlformats.org/officeDocument/2006/relationships/hyperlink" Target="http://lssggzy.lishui.gov.cn/art/2023/10/18/art_1229661953_236345.html"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P70"/>
  <sheetViews>
    <sheetView tabSelected="1" topLeftCell="A42" workbookViewId="0">
      <selection activeCell="P1" sqref="P1:P70"/>
    </sheetView>
  </sheetViews>
  <sheetFormatPr defaultColWidth="9" defaultRowHeight="29" customHeight="1"/>
  <cols>
    <col min="1" max="1" width="53.125" style="3" customWidth="1"/>
    <col min="2" max="2" width="14.875" style="8" customWidth="1"/>
    <col min="3" max="3" width="13.75" style="8" customWidth="1"/>
    <col min="4" max="4" width="6.25" style="8" customWidth="1"/>
    <col min="5" max="6" width="13.75" style="8" customWidth="1"/>
    <col min="7" max="7" width="9.375" style="10" customWidth="1"/>
    <col min="8" max="8" width="21.5" style="18" customWidth="1"/>
    <col min="9" max="9" width="10.5" style="3" customWidth="1"/>
    <col min="10" max="10" width="17.125" style="3" customWidth="1"/>
    <col min="11" max="11" width="14.625" style="3" customWidth="1"/>
    <col min="12" max="12" width="23.75" style="3" customWidth="1"/>
    <col min="13" max="13" width="28.625" style="3" customWidth="1"/>
    <col min="14" max="14" width="5.625" style="3" customWidth="1"/>
    <col min="15" max="16" width="7.75" style="3" customWidth="1"/>
    <col min="17" max="16384" width="9" style="3"/>
  </cols>
  <sheetData>
    <row r="1" s="17" customFormat="1" customHeight="1" spans="1:16">
      <c r="A1" s="19" t="s">
        <v>0</v>
      </c>
      <c r="B1" s="19" t="s">
        <v>1</v>
      </c>
      <c r="C1" s="8" t="s">
        <v>2</v>
      </c>
      <c r="D1" s="8" t="s">
        <v>3</v>
      </c>
      <c r="E1" s="8" t="s">
        <v>4</v>
      </c>
      <c r="F1" s="8" t="s">
        <v>5</v>
      </c>
      <c r="G1" s="10" t="s">
        <v>6</v>
      </c>
      <c r="H1" s="18" t="s">
        <v>7</v>
      </c>
      <c r="I1" s="19" t="s">
        <v>8</v>
      </c>
      <c r="J1" s="19" t="s">
        <v>9</v>
      </c>
      <c r="K1" s="19" t="s">
        <v>10</v>
      </c>
      <c r="L1" s="19" t="s">
        <v>11</v>
      </c>
      <c r="M1" s="19" t="s">
        <v>12</v>
      </c>
      <c r="N1" s="19" t="s">
        <v>13</v>
      </c>
      <c r="O1" s="19" t="s">
        <v>14</v>
      </c>
      <c r="P1" s="19" t="s">
        <v>15</v>
      </c>
    </row>
    <row r="2" customHeight="1" spans="1:15">
      <c r="A2" s="3" t="s">
        <v>16</v>
      </c>
      <c r="H2" s="18">
        <v>45211</v>
      </c>
      <c r="I2" s="20" t="s">
        <v>17</v>
      </c>
      <c r="J2" s="3" t="s">
        <v>18</v>
      </c>
      <c r="K2" s="3" t="str">
        <f>_xlfn.DISPIMG("ID_00014EB0196E4F9894F7A0E39ADC1A35",1)</f>
        <v>=DISPIMG("ID_00014EB0196E4F9894F7A0E39ADC1A35",1)</v>
      </c>
      <c r="L2" s="3" t="s">
        <v>19</v>
      </c>
      <c r="M2" s="3" t="s">
        <v>20</v>
      </c>
      <c r="N2" s="3">
        <v>3</v>
      </c>
      <c r="O2" s="3">
        <v>0</v>
      </c>
    </row>
    <row r="3" customHeight="1" spans="1:16">
      <c r="A3" s="3" t="s">
        <v>21</v>
      </c>
      <c r="B3" s="8">
        <v>111315406</v>
      </c>
      <c r="D3" s="8">
        <v>7.8</v>
      </c>
      <c r="E3" s="8">
        <v>103345452</v>
      </c>
      <c r="F3" s="8">
        <f t="shared" ref="F3:F8" si="0">100-100*E3/B3</f>
        <v>7.15979421572608</v>
      </c>
      <c r="G3" s="10">
        <v>26</v>
      </c>
      <c r="H3" s="18">
        <v>45211.375</v>
      </c>
      <c r="I3" s="20" t="s">
        <v>22</v>
      </c>
      <c r="J3" s="3" t="s">
        <v>23</v>
      </c>
      <c r="K3" s="3" t="str">
        <f>_xlfn.DISPIMG("ID_569319B7328F468A8EE0B8445AE4B048",1)</f>
        <v>=DISPIMG("ID_569319B7328F468A8EE0B8445AE4B048",1)</v>
      </c>
      <c r="L3" s="3" t="s">
        <v>24</v>
      </c>
      <c r="M3" s="3" t="s">
        <v>25</v>
      </c>
      <c r="N3" s="3">
        <v>31</v>
      </c>
      <c r="O3" s="3">
        <v>0</v>
      </c>
      <c r="P3" s="3">
        <v>0</v>
      </c>
    </row>
    <row r="4" customHeight="1" spans="1:16">
      <c r="A4" s="3" t="s">
        <v>26</v>
      </c>
      <c r="B4" s="8">
        <v>4777996</v>
      </c>
      <c r="E4" s="8">
        <v>4380399</v>
      </c>
      <c r="F4" s="8">
        <f t="shared" si="0"/>
        <v>8.32141759850782</v>
      </c>
      <c r="G4" s="10">
        <v>6</v>
      </c>
      <c r="H4" s="18">
        <v>45211.3958333333</v>
      </c>
      <c r="I4" s="20" t="s">
        <v>27</v>
      </c>
      <c r="J4" s="3" t="s">
        <v>18</v>
      </c>
      <c r="K4" s="3" t="str">
        <f>_xlfn.DISPIMG("ID_C8642B17E0794D91AB695E4EFFB0966F",1)</f>
        <v>=DISPIMG("ID_C8642B17E0794D91AB695E4EFFB0966F",1)</v>
      </c>
      <c r="L4" s="3" t="s">
        <v>28</v>
      </c>
      <c r="M4" s="3" t="s">
        <v>20</v>
      </c>
      <c r="N4" s="3">
        <v>3</v>
      </c>
      <c r="O4" s="3">
        <v>0</v>
      </c>
      <c r="P4" s="3">
        <v>0</v>
      </c>
    </row>
    <row r="5" customHeight="1" spans="1:16">
      <c r="A5" s="3" t="s">
        <v>29</v>
      </c>
      <c r="B5" s="8">
        <v>38966921</v>
      </c>
      <c r="C5" s="8">
        <v>37291343.4</v>
      </c>
      <c r="D5" s="8">
        <v>4.3</v>
      </c>
      <c r="E5" s="8">
        <v>37252376</v>
      </c>
      <c r="F5" s="8">
        <f t="shared" si="0"/>
        <v>4.40000122154892</v>
      </c>
      <c r="G5" s="10">
        <v>54</v>
      </c>
      <c r="H5" s="18">
        <v>45211.4166666667</v>
      </c>
      <c r="I5" s="20" t="s">
        <v>30</v>
      </c>
      <c r="J5" s="3" t="s">
        <v>23</v>
      </c>
      <c r="K5" s="3" t="str">
        <f>_xlfn.DISPIMG("ID_81C203F7A8BD403D9D67534E65B9A58A",1)</f>
        <v>=DISPIMG("ID_81C203F7A8BD403D9D67534E65B9A58A",1)</v>
      </c>
      <c r="L5" s="3" t="s">
        <v>31</v>
      </c>
      <c r="M5" s="3" t="s">
        <v>32</v>
      </c>
      <c r="N5" s="3">
        <v>3</v>
      </c>
      <c r="O5" s="3">
        <v>0</v>
      </c>
      <c r="P5" s="3">
        <v>0</v>
      </c>
    </row>
    <row r="6" customHeight="1" spans="1:16">
      <c r="A6" s="3" t="s">
        <v>33</v>
      </c>
      <c r="B6" s="8">
        <v>11999870</v>
      </c>
      <c r="E6" s="8">
        <v>11024815</v>
      </c>
      <c r="F6" s="8">
        <f t="shared" si="0"/>
        <v>8.12554636008556</v>
      </c>
      <c r="G6" s="10">
        <v>25</v>
      </c>
      <c r="H6" s="18">
        <v>45211.4375</v>
      </c>
      <c r="I6" s="20" t="s">
        <v>34</v>
      </c>
      <c r="J6" s="3" t="s">
        <v>35</v>
      </c>
      <c r="K6" s="3" t="str">
        <f>_xlfn.DISPIMG("ID_94D34FBDB4444418A677EA16C6BA83F6",1)</f>
        <v>=DISPIMG("ID_94D34FBDB4444418A677EA16C6BA83F6",1)</v>
      </c>
      <c r="L6" s="3" t="s">
        <v>24</v>
      </c>
      <c r="M6" s="3" t="s">
        <v>36</v>
      </c>
      <c r="N6" s="3">
        <v>3</v>
      </c>
      <c r="O6" s="3">
        <v>0</v>
      </c>
      <c r="P6" s="3">
        <v>0</v>
      </c>
    </row>
    <row r="7" customHeight="1" spans="1:16">
      <c r="A7" s="3" t="s">
        <v>37</v>
      </c>
      <c r="B7" s="8">
        <v>15580351</v>
      </c>
      <c r="C7" s="8">
        <v>13755100.22</v>
      </c>
      <c r="D7" s="8">
        <v>3</v>
      </c>
      <c r="E7" s="8">
        <v>13765240</v>
      </c>
      <c r="F7" s="8">
        <f t="shared" si="0"/>
        <v>11.65000069639</v>
      </c>
      <c r="G7" s="10">
        <v>40</v>
      </c>
      <c r="H7" s="18">
        <v>45212.3958333333</v>
      </c>
      <c r="I7" s="20" t="s">
        <v>38</v>
      </c>
      <c r="J7" s="3" t="s">
        <v>39</v>
      </c>
      <c r="K7" s="3" t="str">
        <f>_xlfn.DISPIMG("ID_3089164033524A93BF52D9F394C49952",1)</f>
        <v>=DISPIMG("ID_3089164033524A93BF52D9F394C49952",1)</v>
      </c>
      <c r="L7" s="3" t="s">
        <v>40</v>
      </c>
      <c r="M7" s="3" t="s">
        <v>41</v>
      </c>
      <c r="N7" s="3">
        <v>3</v>
      </c>
      <c r="O7" s="3">
        <v>0</v>
      </c>
      <c r="P7" s="3">
        <v>1</v>
      </c>
    </row>
    <row r="8" customHeight="1" spans="1:16">
      <c r="A8" s="3" t="s">
        <v>42</v>
      </c>
      <c r="B8" s="8">
        <v>6280263</v>
      </c>
      <c r="E8" s="8">
        <v>5730740</v>
      </c>
      <c r="F8" s="8">
        <f t="shared" si="0"/>
        <v>8.74999980096375</v>
      </c>
      <c r="G8" s="10">
        <v>5</v>
      </c>
      <c r="H8" s="18">
        <v>45216.375</v>
      </c>
      <c r="I8" s="20" t="s">
        <v>43</v>
      </c>
      <c r="J8" s="3" t="s">
        <v>44</v>
      </c>
      <c r="K8" s="3" t="str">
        <f>_xlfn.DISPIMG("ID_C32CAB3CF2634539B74D64DCCC41A5D3",1)</f>
        <v>=DISPIMG("ID_C32CAB3CF2634539B74D64DCCC41A5D3",1)</v>
      </c>
      <c r="L8" s="3" t="s">
        <v>28</v>
      </c>
      <c r="M8" s="3" t="s">
        <v>20</v>
      </c>
      <c r="N8" s="3">
        <v>3</v>
      </c>
      <c r="O8" s="3">
        <v>0</v>
      </c>
      <c r="P8" s="3">
        <v>0</v>
      </c>
    </row>
    <row r="9" customHeight="1" spans="1:16">
      <c r="A9" s="3" t="s">
        <v>45</v>
      </c>
      <c r="B9" s="8">
        <v>10058912</v>
      </c>
      <c r="H9" s="18">
        <v>45216.375</v>
      </c>
      <c r="I9" s="20" t="s">
        <v>46</v>
      </c>
      <c r="J9" s="3" t="s">
        <v>18</v>
      </c>
      <c r="K9" s="3" t="str">
        <f>_xlfn.DISPIMG("ID_DFF4D2F8DA404C899C07F82D6BA51122",1)</f>
        <v>=DISPIMG("ID_DFF4D2F8DA404C899C07F82D6BA51122",1)</v>
      </c>
      <c r="L9" s="3" t="s">
        <v>47</v>
      </c>
      <c r="M9" s="3" t="s">
        <v>20</v>
      </c>
      <c r="N9" s="3">
        <v>3</v>
      </c>
      <c r="O9" s="3">
        <v>0</v>
      </c>
      <c r="P9" s="3">
        <v>0</v>
      </c>
    </row>
    <row r="10" customHeight="1" spans="1:16">
      <c r="A10" s="3" t="s">
        <v>48</v>
      </c>
      <c r="B10" s="8">
        <v>4023800</v>
      </c>
      <c r="C10" s="8">
        <v>3662052.09</v>
      </c>
      <c r="D10" s="8">
        <f>100-100*C10/B10</f>
        <v>8.99020602415627</v>
      </c>
      <c r="E10" s="8">
        <v>3659123</v>
      </c>
      <c r="F10" s="8">
        <f>100-100*E10/B10</f>
        <v>9.06300014911278</v>
      </c>
      <c r="G10" s="10">
        <v>57</v>
      </c>
      <c r="H10" s="18">
        <v>45216.375</v>
      </c>
      <c r="I10" s="20" t="s">
        <v>49</v>
      </c>
      <c r="J10" s="3" t="s">
        <v>50</v>
      </c>
      <c r="K10" s="3" t="str">
        <f>_xlfn.DISPIMG("ID_8BA81F4A737F4B4B8D1E694C75CA8A43",1)</f>
        <v>=DISPIMG("ID_8BA81F4A737F4B4B8D1E694C75CA8A43",1)</v>
      </c>
      <c r="L10" s="3" t="s">
        <v>51</v>
      </c>
      <c r="M10" s="3" t="s">
        <v>52</v>
      </c>
      <c r="N10" s="3">
        <v>3</v>
      </c>
      <c r="O10" s="3">
        <v>0</v>
      </c>
      <c r="P10" s="3">
        <v>1</v>
      </c>
    </row>
    <row r="11" customHeight="1" spans="1:16">
      <c r="A11" s="3" t="s">
        <v>53</v>
      </c>
      <c r="B11" s="8">
        <v>10182345</v>
      </c>
      <c r="E11" s="8">
        <v>8960463</v>
      </c>
      <c r="F11" s="8">
        <f>100-100*E11/B11</f>
        <v>12.0000058925523</v>
      </c>
      <c r="G11" s="10">
        <v>4</v>
      </c>
      <c r="H11" s="18">
        <v>45216.375</v>
      </c>
      <c r="I11" s="20" t="s">
        <v>54</v>
      </c>
      <c r="J11" s="3" t="s">
        <v>18</v>
      </c>
      <c r="L11" s="3" t="s">
        <v>55</v>
      </c>
      <c r="M11" s="3" t="s">
        <v>56</v>
      </c>
      <c r="N11" s="3">
        <v>3</v>
      </c>
      <c r="O11" s="3">
        <v>0</v>
      </c>
      <c r="P11" s="3">
        <v>0</v>
      </c>
    </row>
    <row r="12" customHeight="1" spans="1:16">
      <c r="A12" s="3" t="s">
        <v>57</v>
      </c>
      <c r="B12" s="8">
        <v>20115375</v>
      </c>
      <c r="H12" s="18">
        <v>45216.375</v>
      </c>
      <c r="I12" s="20" t="s">
        <v>58</v>
      </c>
      <c r="J12" s="3" t="s">
        <v>23</v>
      </c>
      <c r="K12" s="3" t="str">
        <f>_xlfn.DISPIMG("ID_9EB5768A8793480DAB8C301C9547833B",1)</f>
        <v>=DISPIMG("ID_9EB5768A8793480DAB8C301C9547833B",1)</v>
      </c>
      <c r="L12" s="3" t="s">
        <v>59</v>
      </c>
      <c r="M12" s="3" t="s">
        <v>60</v>
      </c>
      <c r="N12" s="3">
        <v>33</v>
      </c>
      <c r="O12" s="3">
        <v>0</v>
      </c>
      <c r="P12" s="3">
        <v>0</v>
      </c>
    </row>
    <row r="13" customHeight="1" spans="1:16">
      <c r="A13" s="3" t="s">
        <v>61</v>
      </c>
      <c r="B13" s="8">
        <v>1615028</v>
      </c>
      <c r="C13" s="8">
        <v>1420962.67</v>
      </c>
      <c r="D13" s="8">
        <v>2</v>
      </c>
      <c r="E13" s="8">
        <v>1422818</v>
      </c>
      <c r="F13" s="8">
        <f t="shared" ref="F13:F19" si="1">100-100*E13/B13</f>
        <v>11.9013416485658</v>
      </c>
      <c r="G13" s="10">
        <v>17</v>
      </c>
      <c r="H13" s="18">
        <v>45216.3958333333</v>
      </c>
      <c r="I13" s="20" t="s">
        <v>62</v>
      </c>
      <c r="J13" s="3" t="s">
        <v>39</v>
      </c>
      <c r="K13" s="3" t="str">
        <f>_xlfn.DISPIMG("ID_3041EE2A02EB499B829CAE97DEEB3438",1)</f>
        <v>=DISPIMG("ID_3041EE2A02EB499B829CAE97DEEB3438",1)</v>
      </c>
      <c r="L13" s="3" t="s">
        <v>40</v>
      </c>
      <c r="M13" s="3" t="s">
        <v>63</v>
      </c>
      <c r="O13" s="3">
        <v>0</v>
      </c>
      <c r="P13" s="3">
        <v>0</v>
      </c>
    </row>
    <row r="14" customHeight="1" spans="1:16">
      <c r="A14" s="3" t="s">
        <v>64</v>
      </c>
      <c r="B14" s="8">
        <v>21114940</v>
      </c>
      <c r="C14" s="8">
        <v>18777946.61</v>
      </c>
      <c r="D14" s="8">
        <v>11.4</v>
      </c>
      <c r="E14" s="8">
        <v>18777773</v>
      </c>
      <c r="F14" s="8">
        <f t="shared" si="1"/>
        <v>11.0687835248407</v>
      </c>
      <c r="G14" s="10">
        <v>268</v>
      </c>
      <c r="H14" s="18">
        <v>45216.3958333333</v>
      </c>
      <c r="I14" s="20" t="s">
        <v>65</v>
      </c>
      <c r="J14" s="3" t="s">
        <v>66</v>
      </c>
      <c r="K14" s="3" t="str">
        <f>_xlfn.DISPIMG("ID_92946AE255DF4D6AB2A24A0D811650DC",1)</f>
        <v>=DISPIMG("ID_92946AE255DF4D6AB2A24A0D811650DC",1)</v>
      </c>
      <c r="L14" s="3" t="s">
        <v>24</v>
      </c>
      <c r="M14" s="3" t="s">
        <v>67</v>
      </c>
      <c r="O14" s="3">
        <v>0</v>
      </c>
      <c r="P14" s="3">
        <v>0</v>
      </c>
    </row>
    <row r="15" customHeight="1" spans="1:16">
      <c r="A15" s="3" t="s">
        <v>68</v>
      </c>
      <c r="B15" s="8">
        <v>7007218</v>
      </c>
      <c r="E15" s="8">
        <v>6376568</v>
      </c>
      <c r="F15" s="8">
        <f t="shared" si="1"/>
        <v>9.00000542297956</v>
      </c>
      <c r="G15" s="10">
        <v>5</v>
      </c>
      <c r="H15" s="18">
        <v>45217.375</v>
      </c>
      <c r="I15" s="20" t="s">
        <v>69</v>
      </c>
      <c r="J15" s="3" t="s">
        <v>44</v>
      </c>
      <c r="K15" s="3" t="str">
        <f>_xlfn.DISPIMG("ID_C32CAB3CF2634539B74D64DCCC41A5D3",1)</f>
        <v>=DISPIMG("ID_C32CAB3CF2634539B74D64DCCC41A5D3",1)</v>
      </c>
      <c r="L15" s="3" t="s">
        <v>28</v>
      </c>
      <c r="M15" s="3" t="s">
        <v>20</v>
      </c>
      <c r="N15" s="3">
        <v>3</v>
      </c>
      <c r="O15" s="3">
        <v>0</v>
      </c>
      <c r="P15" s="3">
        <v>0</v>
      </c>
    </row>
    <row r="16" customHeight="1" spans="1:16">
      <c r="A16" s="3" t="s">
        <v>70</v>
      </c>
      <c r="B16" s="8">
        <v>5294929</v>
      </c>
      <c r="C16" s="8">
        <v>4815281.03</v>
      </c>
      <c r="D16" s="8">
        <v>9.9</v>
      </c>
      <c r="E16" s="8">
        <v>4815321</v>
      </c>
      <c r="F16" s="8">
        <f t="shared" si="1"/>
        <v>9.05787405270212</v>
      </c>
      <c r="G16" s="10">
        <v>152</v>
      </c>
      <c r="H16" s="18">
        <v>45217.375</v>
      </c>
      <c r="I16" s="20" t="s">
        <v>71</v>
      </c>
      <c r="J16" s="3" t="s">
        <v>72</v>
      </c>
      <c r="K16" s="3" t="str">
        <f>_xlfn.DISPIMG("ID_FC619971D7FB43C582CBF56207228B70",1)</f>
        <v>=DISPIMG("ID_FC619971D7FB43C582CBF56207228B70",1)</v>
      </c>
      <c r="L16" s="3" t="s">
        <v>24</v>
      </c>
      <c r="M16" s="21" t="s">
        <v>20</v>
      </c>
      <c r="N16" s="3">
        <v>3</v>
      </c>
      <c r="O16" s="3">
        <v>0</v>
      </c>
      <c r="P16" s="3">
        <v>0</v>
      </c>
    </row>
    <row r="17" customHeight="1" spans="1:16">
      <c r="A17" s="3" t="s">
        <v>73</v>
      </c>
      <c r="B17" s="8">
        <v>30706596</v>
      </c>
      <c r="C17" s="8">
        <v>30326763.71</v>
      </c>
      <c r="E17" s="8">
        <v>30288312</v>
      </c>
      <c r="F17" s="8">
        <f t="shared" si="1"/>
        <v>1.36219592689467</v>
      </c>
      <c r="G17" s="10">
        <v>330</v>
      </c>
      <c r="H17" s="18">
        <v>45217.4166666667</v>
      </c>
      <c r="I17" s="20" t="s">
        <v>74</v>
      </c>
      <c r="J17" s="3" t="s">
        <v>75</v>
      </c>
      <c r="K17" s="3" t="str">
        <f>_xlfn.DISPIMG("ID_18914656D45043B58E0270A4CA3A5D4C",1)</f>
        <v>=DISPIMG("ID_18914656D45043B58E0270A4CA3A5D4C",1)</v>
      </c>
      <c r="L17" s="3" t="s">
        <v>76</v>
      </c>
      <c r="M17" s="3" t="s">
        <v>52</v>
      </c>
      <c r="N17" s="3">
        <v>3</v>
      </c>
      <c r="O17" s="3">
        <v>0</v>
      </c>
      <c r="P17" s="3">
        <v>1</v>
      </c>
    </row>
    <row r="18" customHeight="1" spans="1:16">
      <c r="A18" s="3" t="s">
        <v>77</v>
      </c>
      <c r="B18" s="8">
        <v>28445125</v>
      </c>
      <c r="C18" s="8">
        <v>27250429.75</v>
      </c>
      <c r="D18" s="8">
        <v>4.2</v>
      </c>
      <c r="E18" s="8">
        <v>27250656</v>
      </c>
      <c r="F18" s="8">
        <f t="shared" si="1"/>
        <v>4.1992046088741</v>
      </c>
      <c r="G18" s="10">
        <v>183</v>
      </c>
      <c r="H18" s="18">
        <v>45217.4166666667</v>
      </c>
      <c r="I18" s="20" t="s">
        <v>78</v>
      </c>
      <c r="J18" s="3" t="s">
        <v>23</v>
      </c>
      <c r="K18" s="3" t="str">
        <f>_xlfn.DISPIMG("ID_EA29762058E24827B5650AF83253AFE9",1)</f>
        <v>=DISPIMG("ID_EA29762058E24827B5650AF83253AFE9",1)</v>
      </c>
      <c r="L18" s="3" t="s">
        <v>79</v>
      </c>
      <c r="M18" s="3" t="s">
        <v>32</v>
      </c>
      <c r="N18" s="3">
        <v>3</v>
      </c>
      <c r="O18" s="3">
        <v>0</v>
      </c>
      <c r="P18" s="3">
        <v>0</v>
      </c>
    </row>
    <row r="19" customHeight="1" spans="1:16">
      <c r="A19" s="3" t="s">
        <v>80</v>
      </c>
      <c r="B19" s="8">
        <v>67450000</v>
      </c>
      <c r="D19" s="8">
        <v>7.1</v>
      </c>
      <c r="E19" s="8">
        <v>62661050</v>
      </c>
      <c r="F19" s="8">
        <f t="shared" si="1"/>
        <v>7.09999999999999</v>
      </c>
      <c r="G19" s="10">
        <v>142</v>
      </c>
      <c r="H19" s="18">
        <v>45217.4166666667</v>
      </c>
      <c r="I19" s="20" t="s">
        <v>81</v>
      </c>
      <c r="J19" s="3" t="s">
        <v>82</v>
      </c>
      <c r="K19" s="3" t="str">
        <f>_xlfn.DISPIMG("ID_499CA2DCBD4B455987196AF57C62643B",1)</f>
        <v>=DISPIMG("ID_499CA2DCBD4B455987196AF57C62643B",1)</v>
      </c>
      <c r="L19" s="3" t="s">
        <v>24</v>
      </c>
      <c r="M19" s="3" t="s">
        <v>20</v>
      </c>
      <c r="N19" s="3">
        <v>1</v>
      </c>
      <c r="O19" s="3">
        <v>0</v>
      </c>
      <c r="P19" s="3">
        <v>0</v>
      </c>
    </row>
    <row r="20" customHeight="1" spans="1:16">
      <c r="A20" s="3" t="s">
        <v>83</v>
      </c>
      <c r="B20" s="8">
        <v>15188116</v>
      </c>
      <c r="H20" s="18">
        <v>45217.4166666667</v>
      </c>
      <c r="I20" s="20" t="s">
        <v>84</v>
      </c>
      <c r="J20" s="3" t="s">
        <v>85</v>
      </c>
      <c r="K20" s="3" t="str">
        <f>_xlfn.DISPIMG("ID_7E7917BC3C584BFEA2531893F02086E9",1)</f>
        <v>=DISPIMG("ID_7E7917BC3C584BFEA2531893F02086E9",1)</v>
      </c>
      <c r="L20" s="3" t="s">
        <v>86</v>
      </c>
      <c r="M20" s="3" t="s">
        <v>32</v>
      </c>
      <c r="N20" s="3">
        <v>3</v>
      </c>
      <c r="O20" s="3">
        <v>0</v>
      </c>
      <c r="P20" s="3">
        <v>0</v>
      </c>
    </row>
    <row r="21" customHeight="1" spans="1:16">
      <c r="A21" s="3" t="s">
        <v>87</v>
      </c>
      <c r="B21" s="8">
        <v>11937392</v>
      </c>
      <c r="G21" s="10">
        <v>42</v>
      </c>
      <c r="H21" s="18">
        <v>45218.375</v>
      </c>
      <c r="I21" s="20" t="s">
        <v>88</v>
      </c>
      <c r="J21" s="3" t="s">
        <v>18</v>
      </c>
      <c r="K21" s="3" t="str">
        <f>_xlfn.DISPIMG("ID_3FF86F0646004436AAC2AA8334FC3A38",1)</f>
        <v>=DISPIMG("ID_3FF86F0646004436AAC2AA8334FC3A38",1)</v>
      </c>
      <c r="L21" s="3" t="s">
        <v>47</v>
      </c>
      <c r="M21" s="3" t="s">
        <v>20</v>
      </c>
      <c r="N21" s="3">
        <v>3</v>
      </c>
      <c r="O21" s="3">
        <v>0</v>
      </c>
      <c r="P21" s="3">
        <v>0</v>
      </c>
    </row>
    <row r="22" customHeight="1" spans="1:16">
      <c r="A22" s="3" t="s">
        <v>89</v>
      </c>
      <c r="B22" s="8">
        <v>18148637</v>
      </c>
      <c r="C22" s="8">
        <v>16249876.28</v>
      </c>
      <c r="D22" s="8">
        <v>10.6</v>
      </c>
      <c r="E22" s="8">
        <v>16178224</v>
      </c>
      <c r="F22" s="8">
        <f>100-100*E22/B22</f>
        <v>10.8570853006757</v>
      </c>
      <c r="H22" s="18">
        <v>45218.375</v>
      </c>
      <c r="I22" s="20" t="s">
        <v>90</v>
      </c>
      <c r="J22" s="3" t="s">
        <v>66</v>
      </c>
      <c r="K22" s="3" t="str">
        <f>_xlfn.DISPIMG("ID_3FD47EEE5F0A4008AD6E24E53BD066BC",1)</f>
        <v>=DISPIMG("ID_3FD47EEE5F0A4008AD6E24E53BD066BC",1)</v>
      </c>
      <c r="L22" s="3" t="s">
        <v>91</v>
      </c>
      <c r="M22" s="3" t="s">
        <v>92</v>
      </c>
      <c r="N22" s="3">
        <v>1</v>
      </c>
      <c r="O22" s="3">
        <v>0</v>
      </c>
      <c r="P22" s="3">
        <v>0</v>
      </c>
    </row>
    <row r="23" customHeight="1" spans="1:16">
      <c r="A23" s="3" t="s">
        <v>93</v>
      </c>
      <c r="B23" s="8">
        <v>14718502</v>
      </c>
      <c r="C23" s="8">
        <v>13622259.83</v>
      </c>
      <c r="D23" s="8">
        <f>100-100*C23/B23</f>
        <v>7.44805531160712</v>
      </c>
      <c r="E23" s="8">
        <v>13621688</v>
      </c>
      <c r="F23" s="8">
        <f>100-100*E23/B23</f>
        <v>7.45194042165433</v>
      </c>
      <c r="G23" s="10">
        <v>156</v>
      </c>
      <c r="H23" s="18">
        <v>45218.3958333333</v>
      </c>
      <c r="I23" s="20" t="s">
        <v>94</v>
      </c>
      <c r="J23" s="3" t="s">
        <v>50</v>
      </c>
      <c r="K23" s="3" t="str">
        <f>_xlfn.DISPIMG("ID_46606CF545F9400E9995DFD9C304A1D6",1)</f>
        <v>=DISPIMG("ID_46606CF545F9400E9995DFD9C304A1D6",1)</v>
      </c>
      <c r="L23" s="3" t="s">
        <v>51</v>
      </c>
      <c r="M23" s="3" t="s">
        <v>52</v>
      </c>
      <c r="N23" s="3">
        <v>3</v>
      </c>
      <c r="O23" s="3">
        <v>0</v>
      </c>
      <c r="P23" s="3">
        <v>1</v>
      </c>
    </row>
    <row r="24" customHeight="1" spans="1:16">
      <c r="A24" s="3" t="s">
        <v>95</v>
      </c>
      <c r="B24" s="8">
        <v>18820924</v>
      </c>
      <c r="C24" s="8">
        <v>17503459.32</v>
      </c>
      <c r="D24" s="8">
        <v>7</v>
      </c>
      <c r="E24" s="8">
        <v>17503168</v>
      </c>
      <c r="F24" s="8">
        <f>100-100*E24/B24</f>
        <v>7.00154785174203</v>
      </c>
      <c r="G24" s="10">
        <v>256</v>
      </c>
      <c r="H24" s="18">
        <v>45218.3958333333</v>
      </c>
      <c r="I24" s="20" t="s">
        <v>96</v>
      </c>
      <c r="J24" s="3" t="s">
        <v>18</v>
      </c>
      <c r="K24" s="3" t="str">
        <f>_xlfn.DISPIMG("ID_E773C2FF9F5849ACBD1A026A4BF57BD8",1)</f>
        <v>=DISPIMG("ID_E773C2FF9F5849ACBD1A026A4BF57BD8",1)</v>
      </c>
      <c r="L24" s="3" t="s">
        <v>97</v>
      </c>
      <c r="M24" s="3" t="s">
        <v>20</v>
      </c>
      <c r="N24" s="3" t="s">
        <v>98</v>
      </c>
      <c r="O24" s="3">
        <v>0</v>
      </c>
      <c r="P24" s="3">
        <v>0</v>
      </c>
    </row>
    <row r="25" customHeight="1" spans="1:16">
      <c r="A25" s="3" t="s">
        <v>99</v>
      </c>
      <c r="B25" s="8">
        <v>5559628</v>
      </c>
      <c r="C25" s="8">
        <v>4959188.18</v>
      </c>
      <c r="D25" s="8">
        <v>10.8</v>
      </c>
      <c r="H25" s="18">
        <v>45218.4166666667</v>
      </c>
      <c r="I25" s="20" t="s">
        <v>100</v>
      </c>
      <c r="J25" s="3" t="s">
        <v>18</v>
      </c>
      <c r="K25" s="22" t="str">
        <f>_xlfn.DISPIMG("ID_4498C5B56112468D89D9C32B83482EA4",1)</f>
        <v>=DISPIMG("ID_4498C5B56112468D89D9C32B83482EA4",1)</v>
      </c>
      <c r="L25" s="22" t="s">
        <v>24</v>
      </c>
      <c r="M25" s="3" t="s">
        <v>20</v>
      </c>
      <c r="N25" s="3" t="s">
        <v>98</v>
      </c>
      <c r="O25" s="3">
        <v>0</v>
      </c>
      <c r="P25" s="22">
        <v>0</v>
      </c>
    </row>
    <row r="26" customHeight="1" spans="1:16">
      <c r="A26" s="3" t="s">
        <v>101</v>
      </c>
      <c r="B26" s="8">
        <v>7523394</v>
      </c>
      <c r="C26" s="8">
        <v>6763531.21</v>
      </c>
      <c r="D26" s="8">
        <v>10.1</v>
      </c>
      <c r="H26" s="18">
        <v>45219.375</v>
      </c>
      <c r="I26" s="20" t="s">
        <v>102</v>
      </c>
      <c r="J26" s="3" t="s">
        <v>18</v>
      </c>
      <c r="K26" s="22" t="str">
        <f>_xlfn.DISPIMG("ID_4498C5B56112468D89D9C32B83482EA4",1)</f>
        <v>=DISPIMG("ID_4498C5B56112468D89D9C32B83482EA4",1)</v>
      </c>
      <c r="L26" s="22" t="s">
        <v>24</v>
      </c>
      <c r="M26" s="3" t="s">
        <v>20</v>
      </c>
      <c r="N26" s="3" t="s">
        <v>98</v>
      </c>
      <c r="O26" s="3">
        <v>0</v>
      </c>
      <c r="P26" s="22">
        <v>0</v>
      </c>
    </row>
    <row r="27" customHeight="1" spans="1:16">
      <c r="A27" s="3" t="s">
        <v>103</v>
      </c>
      <c r="B27" s="8">
        <v>11333809</v>
      </c>
      <c r="G27" s="10">
        <v>6</v>
      </c>
      <c r="H27" s="18">
        <v>45219.4166666667</v>
      </c>
      <c r="I27" s="20" t="s">
        <v>104</v>
      </c>
      <c r="J27" s="3" t="s">
        <v>18</v>
      </c>
      <c r="K27" s="3" t="str">
        <f>_xlfn.DISPIMG("ID_C3667BCF20AE40868AE947AD5991088B",1)</f>
        <v>=DISPIMG("ID_C3667BCF20AE40868AE947AD5991088B",1)</v>
      </c>
      <c r="L27" s="3" t="s">
        <v>105</v>
      </c>
      <c r="M27" s="3" t="s">
        <v>20</v>
      </c>
      <c r="N27" s="3" t="s">
        <v>98</v>
      </c>
      <c r="O27" s="3">
        <v>0</v>
      </c>
      <c r="P27" s="3">
        <v>1</v>
      </c>
    </row>
    <row r="28" customHeight="1" spans="1:16">
      <c r="A28" s="3" t="s">
        <v>106</v>
      </c>
      <c r="B28" s="8">
        <v>19326638</v>
      </c>
      <c r="C28" s="8">
        <v>18063848.22</v>
      </c>
      <c r="D28" s="8">
        <v>6.8</v>
      </c>
      <c r="E28" s="8">
        <v>18063998</v>
      </c>
      <c r="F28" s="8">
        <f>100-100*E28/B28</f>
        <v>6.53315905228835</v>
      </c>
      <c r="G28" s="10">
        <v>100</v>
      </c>
      <c r="H28" s="18">
        <v>45222.375</v>
      </c>
      <c r="I28" s="20" t="s">
        <v>107</v>
      </c>
      <c r="J28" s="3" t="s">
        <v>18</v>
      </c>
      <c r="K28" s="3" t="str">
        <f>_xlfn.DISPIMG("ID_2F61621A4C504EA7A6809EAB60181BA1",1)</f>
        <v>=DISPIMG("ID_2F61621A4C504EA7A6809EAB60181BA1",1)</v>
      </c>
      <c r="L28" s="3" t="s">
        <v>108</v>
      </c>
      <c r="M28" s="3" t="s">
        <v>109</v>
      </c>
      <c r="N28" s="3">
        <v>33</v>
      </c>
      <c r="O28" s="3">
        <v>0</v>
      </c>
      <c r="P28" s="3">
        <v>0</v>
      </c>
    </row>
    <row r="29" customHeight="1" spans="1:16">
      <c r="A29" s="3" t="s">
        <v>110</v>
      </c>
      <c r="B29" s="8">
        <v>68427134</v>
      </c>
      <c r="H29" s="18">
        <v>45223.3958333333</v>
      </c>
      <c r="I29" s="20" t="s">
        <v>111</v>
      </c>
      <c r="J29" s="3" t="s">
        <v>85</v>
      </c>
      <c r="L29" s="3" t="s">
        <v>55</v>
      </c>
      <c r="M29" s="3" t="s">
        <v>36</v>
      </c>
      <c r="N29" s="3" t="s">
        <v>98</v>
      </c>
      <c r="O29" s="3">
        <v>0</v>
      </c>
      <c r="P29" s="3">
        <v>0</v>
      </c>
    </row>
    <row r="30" customHeight="1" spans="1:16">
      <c r="A30" s="3" t="s">
        <v>112</v>
      </c>
      <c r="B30" s="8">
        <v>101653818</v>
      </c>
      <c r="H30" s="18">
        <v>45223.3958333333</v>
      </c>
      <c r="I30" s="20" t="s">
        <v>113</v>
      </c>
      <c r="J30" s="3" t="s">
        <v>50</v>
      </c>
      <c r="L30" s="3" t="s">
        <v>114</v>
      </c>
      <c r="M30" s="3" t="s">
        <v>52</v>
      </c>
      <c r="N30" s="3">
        <v>2</v>
      </c>
      <c r="O30" s="3">
        <v>1</v>
      </c>
      <c r="P30" s="3">
        <v>0</v>
      </c>
    </row>
    <row r="31" customHeight="1" spans="1:16">
      <c r="A31" s="3" t="s">
        <v>115</v>
      </c>
      <c r="B31" s="8">
        <v>101653818</v>
      </c>
      <c r="H31" s="18">
        <v>45223.3958333333</v>
      </c>
      <c r="I31" s="20" t="s">
        <v>116</v>
      </c>
      <c r="J31" s="3" t="s">
        <v>85</v>
      </c>
      <c r="K31" s="3" t="str">
        <f>_xlfn.DISPIMG("ID_6A7AB23EFBC349EE83F32DE88F5F8D7E",1)</f>
        <v>=DISPIMG("ID_6A7AB23EFBC349EE83F32DE88F5F8D7E",1)</v>
      </c>
      <c r="L31" s="3" t="s">
        <v>117</v>
      </c>
      <c r="M31" s="3" t="s">
        <v>32</v>
      </c>
      <c r="N31" s="3" t="s">
        <v>118</v>
      </c>
      <c r="O31" s="3">
        <v>0</v>
      </c>
      <c r="P31" s="3">
        <v>1</v>
      </c>
    </row>
    <row r="32" customHeight="1" spans="1:16">
      <c r="A32" s="3" t="s">
        <v>119</v>
      </c>
      <c r="B32" s="8">
        <v>31861497</v>
      </c>
      <c r="H32" s="18">
        <v>45224.3958333333</v>
      </c>
      <c r="I32" s="20" t="s">
        <v>120</v>
      </c>
      <c r="J32" s="3" t="s">
        <v>18</v>
      </c>
      <c r="L32" s="3" t="s">
        <v>55</v>
      </c>
      <c r="M32" s="3" t="s">
        <v>20</v>
      </c>
      <c r="N32" s="3">
        <v>2</v>
      </c>
      <c r="O32" s="3">
        <v>0</v>
      </c>
      <c r="P32" s="3">
        <v>0</v>
      </c>
    </row>
    <row r="33" customHeight="1" spans="1:16">
      <c r="A33" s="3" t="s">
        <v>121</v>
      </c>
      <c r="B33" s="8">
        <v>2905920</v>
      </c>
      <c r="H33" s="18">
        <v>45225.3958333333</v>
      </c>
      <c r="I33" s="20" t="s">
        <v>122</v>
      </c>
      <c r="J33" s="3" t="s">
        <v>18</v>
      </c>
      <c r="K33" s="3" t="str">
        <f>_xlfn.DISPIMG("ID_F6ECD3FCFB7B4AA8BE6E82937FE08BC8",1)</f>
        <v>=DISPIMG("ID_F6ECD3FCFB7B4AA8BE6E82937FE08BC8",1)</v>
      </c>
      <c r="L33" s="3" t="s">
        <v>123</v>
      </c>
      <c r="M33" s="3" t="s">
        <v>20</v>
      </c>
      <c r="N33" s="3" t="s">
        <v>98</v>
      </c>
      <c r="O33" s="3">
        <v>0</v>
      </c>
      <c r="P33" s="3">
        <v>0</v>
      </c>
    </row>
    <row r="34" customHeight="1" spans="1:16">
      <c r="A34" s="3" t="s">
        <v>124</v>
      </c>
      <c r="B34" s="8">
        <v>42450585</v>
      </c>
      <c r="H34" s="18">
        <v>45225.3958333333</v>
      </c>
      <c r="I34" s="20" t="s">
        <v>125</v>
      </c>
      <c r="J34" s="3" t="s">
        <v>85</v>
      </c>
      <c r="K34" s="3" t="str">
        <f>_xlfn.DISPIMG("ID_5EC774AF02264BF79878CF88BE8AC28D",1)</f>
        <v>=DISPIMG("ID_5EC774AF02264BF79878CF88BE8AC28D",1)</v>
      </c>
      <c r="L34" s="3" t="s">
        <v>126</v>
      </c>
      <c r="M34" s="3" t="s">
        <v>127</v>
      </c>
      <c r="N34" s="3">
        <v>1</v>
      </c>
      <c r="O34" s="3">
        <v>0</v>
      </c>
      <c r="P34" s="3">
        <v>0</v>
      </c>
    </row>
    <row r="35" customHeight="1" spans="1:16">
      <c r="A35" s="3" t="s">
        <v>128</v>
      </c>
      <c r="B35" s="8">
        <v>9180008</v>
      </c>
      <c r="H35" s="18">
        <v>45226.375</v>
      </c>
      <c r="I35" s="20" t="s">
        <v>129</v>
      </c>
      <c r="J35" s="3" t="s">
        <v>23</v>
      </c>
      <c r="K35" s="3" t="str">
        <f>_xlfn.DISPIMG("ID_613964C8DA034CF59B930DEB3C48CEF2",1)</f>
        <v>=DISPIMG("ID_613964C8DA034CF59B930DEB3C48CEF2",1)</v>
      </c>
      <c r="L35" s="3" t="s">
        <v>108</v>
      </c>
      <c r="M35" s="3" t="s">
        <v>32</v>
      </c>
      <c r="N35" s="3">
        <v>3</v>
      </c>
      <c r="O35" s="3">
        <v>0</v>
      </c>
      <c r="P35" s="3">
        <v>0</v>
      </c>
    </row>
    <row r="36" customHeight="1" spans="1:16">
      <c r="A36" s="3" t="s">
        <v>130</v>
      </c>
      <c r="B36" s="8">
        <v>753726828</v>
      </c>
      <c r="H36" s="18">
        <v>45226.375</v>
      </c>
      <c r="I36" s="20" t="s">
        <v>131</v>
      </c>
      <c r="J36" s="3" t="s">
        <v>72</v>
      </c>
      <c r="K36" s="3" t="str">
        <f>_xlfn.DISPIMG("ID_D1A8B8179D4B4C599D52E89C1FED0878",1)</f>
        <v>=DISPIMG("ID_D1A8B8179D4B4C599D52E89C1FED0878",1)</v>
      </c>
      <c r="L36" s="3" t="s">
        <v>40</v>
      </c>
      <c r="M36" s="23" t="s">
        <v>132</v>
      </c>
      <c r="O36" s="3">
        <v>1</v>
      </c>
      <c r="P36" s="3">
        <v>0</v>
      </c>
    </row>
    <row r="37" customHeight="1" spans="1:16">
      <c r="A37" s="3" t="s">
        <v>133</v>
      </c>
      <c r="H37" s="18">
        <v>45226.375</v>
      </c>
      <c r="I37" s="20" t="s">
        <v>134</v>
      </c>
      <c r="J37" s="3" t="s">
        <v>85</v>
      </c>
      <c r="K37" s="3" t="str">
        <f>_xlfn.DISPIMG("ID_E9CC41709BC8471596D8DAB4DAEAA195",1)</f>
        <v>=DISPIMG("ID_E9CC41709BC8471596D8DAB4DAEAA195",1)</v>
      </c>
      <c r="L37" s="3" t="s">
        <v>135</v>
      </c>
      <c r="M37" s="23" t="s">
        <v>136</v>
      </c>
      <c r="O37" s="3">
        <v>1</v>
      </c>
      <c r="P37" s="3">
        <v>0</v>
      </c>
    </row>
    <row r="38" customHeight="1" spans="1:16">
      <c r="A38" s="3" t="s">
        <v>137</v>
      </c>
      <c r="B38" s="8">
        <v>13428420</v>
      </c>
      <c r="H38" s="18">
        <v>45229.375</v>
      </c>
      <c r="I38" s="20" t="s">
        <v>138</v>
      </c>
      <c r="J38" s="3" t="s">
        <v>50</v>
      </c>
      <c r="K38" s="3" t="str">
        <f>_xlfn.DISPIMG("ID_787EF99C314043DCA754BE9FB9673F0A",1)</f>
        <v>=DISPIMG("ID_787EF99C314043DCA754BE9FB9673F0A",1)</v>
      </c>
      <c r="L38" s="3" t="s">
        <v>139</v>
      </c>
      <c r="M38" s="3" t="s">
        <v>52</v>
      </c>
      <c r="N38" s="3">
        <v>3</v>
      </c>
      <c r="O38" s="3">
        <v>0</v>
      </c>
      <c r="P38" s="3">
        <v>1</v>
      </c>
    </row>
    <row r="39" customHeight="1" spans="1:16">
      <c r="A39" s="3" t="s">
        <v>140</v>
      </c>
      <c r="B39" s="8">
        <v>62827293</v>
      </c>
      <c r="H39" s="18">
        <v>45229.375</v>
      </c>
      <c r="I39" s="20" t="s">
        <v>141</v>
      </c>
      <c r="J39" s="3" t="s">
        <v>72</v>
      </c>
      <c r="K39" s="3" t="str">
        <f>_xlfn.DISPIMG("ID_3F235132F33542228A4EF66F0A6AA38A",1)</f>
        <v>=DISPIMG("ID_3F235132F33542228A4EF66F0A6AA38A",1)</v>
      </c>
      <c r="L39" s="3" t="s">
        <v>40</v>
      </c>
      <c r="M39" s="23" t="s">
        <v>142</v>
      </c>
      <c r="O39" s="3">
        <v>1</v>
      </c>
      <c r="P39" s="3">
        <v>0</v>
      </c>
    </row>
    <row r="40" customHeight="1" spans="1:16">
      <c r="A40" s="3" t="s">
        <v>143</v>
      </c>
      <c r="B40" s="8">
        <v>1482000</v>
      </c>
      <c r="H40" s="18">
        <v>45229.375</v>
      </c>
      <c r="I40" s="20" t="s">
        <v>144</v>
      </c>
      <c r="J40" s="3" t="s">
        <v>72</v>
      </c>
      <c r="K40" s="3" t="str">
        <f>_xlfn.DISPIMG("ID_89A4F0B64F714CA694C9E1E7BECA7AF9",1)</f>
        <v>=DISPIMG("ID_89A4F0B64F714CA694C9E1E7BECA7AF9",1)</v>
      </c>
      <c r="L40" s="3" t="s">
        <v>40</v>
      </c>
      <c r="M40" s="3" t="s">
        <v>145</v>
      </c>
      <c r="O40" s="3">
        <v>0</v>
      </c>
      <c r="P40" s="3">
        <v>0</v>
      </c>
    </row>
    <row r="41" customHeight="1" spans="1:16">
      <c r="A41" s="3" t="s">
        <v>146</v>
      </c>
      <c r="H41" s="18">
        <v>45229.375</v>
      </c>
      <c r="I41" s="20" t="s">
        <v>147</v>
      </c>
      <c r="J41" s="3" t="s">
        <v>72</v>
      </c>
      <c r="L41" s="3" t="s">
        <v>40</v>
      </c>
      <c r="O41" s="3">
        <v>1</v>
      </c>
      <c r="P41" s="3">
        <v>0</v>
      </c>
    </row>
    <row r="42" customHeight="1" spans="1:16">
      <c r="A42" s="3" t="s">
        <v>148</v>
      </c>
      <c r="B42" s="8" t="s">
        <v>149</v>
      </c>
      <c r="H42" s="18">
        <v>45229.3958333333</v>
      </c>
      <c r="I42" s="20" t="s">
        <v>150</v>
      </c>
      <c r="J42" s="3" t="s">
        <v>50</v>
      </c>
      <c r="K42" s="3" t="str">
        <f>_xlfn.DISPIMG("ID_01888694AE6C4DCEB5FAA12CF9A2A882",1)</f>
        <v>=DISPIMG("ID_01888694AE6C4DCEB5FAA12CF9A2A882",1)</v>
      </c>
      <c r="L42" s="3" t="s">
        <v>51</v>
      </c>
      <c r="M42" s="3" t="s">
        <v>52</v>
      </c>
      <c r="N42" s="3">
        <v>3</v>
      </c>
      <c r="O42" s="3">
        <v>0</v>
      </c>
      <c r="P42" s="3">
        <v>1</v>
      </c>
    </row>
    <row r="43" customHeight="1" spans="1:16">
      <c r="A43" s="3" t="s">
        <v>151</v>
      </c>
      <c r="H43" s="18">
        <v>45229.3958333333</v>
      </c>
      <c r="I43" s="20" t="s">
        <v>152</v>
      </c>
      <c r="J43" s="3" t="s">
        <v>39</v>
      </c>
      <c r="L43" s="3" t="s">
        <v>40</v>
      </c>
      <c r="P43" s="3">
        <v>0</v>
      </c>
    </row>
    <row r="44" customHeight="1" spans="1:16">
      <c r="A44" s="3" t="s">
        <v>153</v>
      </c>
      <c r="B44" s="8">
        <v>27727.6467</v>
      </c>
      <c r="H44" s="18">
        <v>45229.3958333333</v>
      </c>
      <c r="I44" s="20" t="s">
        <v>154</v>
      </c>
      <c r="J44" s="3" t="s">
        <v>85</v>
      </c>
      <c r="K44" s="3" t="str">
        <f>_xlfn.DISPIMG("ID_A03E17E3168B42E4948AF2D4990BF7A1",1)</f>
        <v>=DISPIMG("ID_A03E17E3168B42E4948AF2D4990BF7A1",1)</v>
      </c>
      <c r="L44" s="3" t="s">
        <v>117</v>
      </c>
      <c r="M44" s="3" t="s">
        <v>32</v>
      </c>
      <c r="N44" s="3" t="s">
        <v>118</v>
      </c>
      <c r="O44" s="3">
        <v>0</v>
      </c>
      <c r="P44" s="3">
        <v>1</v>
      </c>
    </row>
    <row r="45" customHeight="1" spans="1:16">
      <c r="A45" s="3" t="s">
        <v>155</v>
      </c>
      <c r="B45" s="8">
        <v>70000000</v>
      </c>
      <c r="H45" s="18">
        <v>45230.375</v>
      </c>
      <c r="I45" s="20" t="s">
        <v>156</v>
      </c>
      <c r="J45" s="3" t="s">
        <v>23</v>
      </c>
      <c r="K45" s="3" t="str">
        <f>_xlfn.DISPIMG("ID_0A04027B1D8849239E8D0B6ADBA65A8D",1)</f>
        <v>=DISPIMG("ID_0A04027B1D8849239E8D0B6ADBA65A8D",1)</v>
      </c>
      <c r="L45" s="3" t="s">
        <v>157</v>
      </c>
      <c r="M45" s="3" t="s">
        <v>32</v>
      </c>
      <c r="N45" s="3">
        <v>3</v>
      </c>
      <c r="O45" s="3">
        <v>0</v>
      </c>
      <c r="P45" s="3">
        <v>1</v>
      </c>
    </row>
    <row r="46" customHeight="1" spans="1:16">
      <c r="A46" s="3" t="s">
        <v>158</v>
      </c>
      <c r="B46" s="8">
        <v>9699709</v>
      </c>
      <c r="H46" s="18">
        <v>45230.375</v>
      </c>
      <c r="I46" s="20" t="s">
        <v>159</v>
      </c>
      <c r="J46" s="3" t="s">
        <v>23</v>
      </c>
      <c r="K46" s="3" t="str">
        <f>_xlfn.DISPIMG("ID_B4BB2B8CF0C44D6CB80FEDD7DC3E06D3",1)</f>
        <v>=DISPIMG("ID_B4BB2B8CF0C44D6CB80FEDD7DC3E06D3",1)</v>
      </c>
      <c r="L46" s="3" t="s">
        <v>15</v>
      </c>
      <c r="M46" s="3" t="s">
        <v>56</v>
      </c>
      <c r="N46" s="3">
        <v>33</v>
      </c>
      <c r="O46" s="3">
        <v>0</v>
      </c>
      <c r="P46" s="3">
        <v>1</v>
      </c>
    </row>
    <row r="47" customHeight="1" spans="1:16">
      <c r="A47" s="3" t="s">
        <v>160</v>
      </c>
      <c r="B47" s="8">
        <v>110097056</v>
      </c>
      <c r="H47" s="18">
        <v>45230.375</v>
      </c>
      <c r="I47" s="20" t="s">
        <v>161</v>
      </c>
      <c r="J47" s="3" t="s">
        <v>72</v>
      </c>
      <c r="L47" s="3" t="s">
        <v>114</v>
      </c>
      <c r="M47" s="3" t="s">
        <v>41</v>
      </c>
      <c r="N47" s="3">
        <v>3</v>
      </c>
      <c r="O47" s="3">
        <v>0</v>
      </c>
      <c r="P47" s="3">
        <v>0</v>
      </c>
    </row>
    <row r="48" customHeight="1" spans="1:16">
      <c r="A48" s="3" t="s">
        <v>162</v>
      </c>
      <c r="B48" s="8">
        <v>135053500</v>
      </c>
      <c r="H48" s="18">
        <v>45231.375</v>
      </c>
      <c r="I48" s="20" t="s">
        <v>163</v>
      </c>
      <c r="J48" s="3" t="s">
        <v>85</v>
      </c>
      <c r="L48" s="3" t="s">
        <v>114</v>
      </c>
      <c r="M48" s="23" t="s">
        <v>164</v>
      </c>
      <c r="O48" s="3">
        <v>1</v>
      </c>
      <c r="P48" s="3">
        <v>0</v>
      </c>
    </row>
    <row r="49" customHeight="1" spans="1:16">
      <c r="A49" s="3" t="s">
        <v>165</v>
      </c>
      <c r="B49" s="8">
        <v>3698354</v>
      </c>
      <c r="H49" s="18">
        <v>45231.3958333333</v>
      </c>
      <c r="I49" s="20" t="s">
        <v>166</v>
      </c>
      <c r="J49" s="3" t="s">
        <v>66</v>
      </c>
      <c r="K49" s="3" t="str">
        <f>_xlfn.DISPIMG("ID_91939A2A1D22475A979F8A3624DF32F3",1)</f>
        <v>=DISPIMG("ID_91939A2A1D22475A979F8A3624DF32F3",1)</v>
      </c>
      <c r="L49" s="3" t="s">
        <v>40</v>
      </c>
      <c r="M49" s="3" t="s">
        <v>167</v>
      </c>
      <c r="O49" s="3">
        <v>0</v>
      </c>
      <c r="P49" s="3">
        <v>0</v>
      </c>
    </row>
    <row r="50" customHeight="1" spans="1:16">
      <c r="A50" s="3" t="s">
        <v>168</v>
      </c>
      <c r="B50" s="8">
        <v>4316079</v>
      </c>
      <c r="H50" s="18">
        <v>45231.3958333333</v>
      </c>
      <c r="I50" s="20" t="s">
        <v>169</v>
      </c>
      <c r="J50" s="3" t="s">
        <v>18</v>
      </c>
      <c r="K50" s="3" t="str">
        <f>_xlfn.DISPIMG("ID_87EEFF38187A40B39654C0D198192609",1)</f>
        <v>=DISPIMG("ID_87EEFF38187A40B39654C0D198192609",1)</v>
      </c>
      <c r="L50" s="3" t="s">
        <v>105</v>
      </c>
      <c r="M50" s="3" t="s">
        <v>20</v>
      </c>
      <c r="N50" s="3">
        <v>3</v>
      </c>
      <c r="O50" s="3">
        <v>0</v>
      </c>
      <c r="P50" s="3">
        <v>1</v>
      </c>
    </row>
    <row r="51" customHeight="1" spans="1:16">
      <c r="A51" s="3" t="s">
        <v>170</v>
      </c>
      <c r="B51" s="8">
        <v>6358638</v>
      </c>
      <c r="H51" s="18">
        <v>45231.3958333333</v>
      </c>
      <c r="I51" s="20" t="s">
        <v>171</v>
      </c>
      <c r="J51" s="3" t="s">
        <v>39</v>
      </c>
      <c r="K51" s="3" t="str">
        <f>_xlfn.DISPIMG("ID_E8E95F0D137C4477B5DC412BEE0E7F96",1)</f>
        <v>=DISPIMG("ID_E8E95F0D137C4477B5DC412BEE0E7F96",1)</v>
      </c>
      <c r="L51" s="3" t="s">
        <v>172</v>
      </c>
      <c r="M51" s="3" t="s">
        <v>41</v>
      </c>
      <c r="N51" s="3">
        <v>3</v>
      </c>
      <c r="O51" s="3">
        <v>0</v>
      </c>
      <c r="P51" s="3">
        <v>1</v>
      </c>
    </row>
    <row r="52" customHeight="1" spans="1:16">
      <c r="A52" s="3" t="s">
        <v>173</v>
      </c>
      <c r="B52" s="8">
        <v>7330589</v>
      </c>
      <c r="H52" s="18">
        <v>45231.3958333333</v>
      </c>
      <c r="I52" s="20" t="s">
        <v>174</v>
      </c>
      <c r="J52" s="3" t="s">
        <v>35</v>
      </c>
      <c r="K52" s="3" t="str">
        <f>_xlfn.DISPIMG("ID_9A873B86885D408A8835D88B3E3B4751",1)</f>
        <v>=DISPIMG("ID_9A873B86885D408A8835D88B3E3B4751",1)</v>
      </c>
      <c r="L52" s="3" t="s">
        <v>105</v>
      </c>
      <c r="M52" s="3" t="s">
        <v>175</v>
      </c>
      <c r="N52" s="3">
        <v>3</v>
      </c>
      <c r="O52" s="3">
        <v>0</v>
      </c>
      <c r="P52" s="3">
        <v>1</v>
      </c>
    </row>
    <row r="53" customHeight="1" spans="1:16">
      <c r="A53" s="3" t="s">
        <v>176</v>
      </c>
      <c r="B53" s="8">
        <v>6227398</v>
      </c>
      <c r="H53" s="18">
        <v>45232.375</v>
      </c>
      <c r="I53" s="20" t="s">
        <v>177</v>
      </c>
      <c r="J53" s="3" t="s">
        <v>85</v>
      </c>
      <c r="K53" s="3" t="str">
        <f>_xlfn.DISPIMG("ID_C56391C3EF2240F18D5AF6C83FBF0A68",1)</f>
        <v>=DISPIMG("ID_C56391C3EF2240F18D5AF6C83FBF0A68",1)</v>
      </c>
      <c r="L53" s="3" t="s">
        <v>86</v>
      </c>
      <c r="M53" s="3" t="s">
        <v>178</v>
      </c>
      <c r="N53" s="3">
        <v>32</v>
      </c>
      <c r="O53" s="3">
        <v>0</v>
      </c>
      <c r="P53" s="3">
        <v>0</v>
      </c>
    </row>
    <row r="54" customHeight="1" spans="1:16">
      <c r="A54" s="3" t="s">
        <v>179</v>
      </c>
      <c r="B54" s="8">
        <v>45236809</v>
      </c>
      <c r="H54" s="18">
        <v>45232.375</v>
      </c>
      <c r="I54" s="20" t="s">
        <v>180</v>
      </c>
      <c r="J54" s="3" t="s">
        <v>85</v>
      </c>
      <c r="K54" s="3" t="str">
        <f>_xlfn.DISPIMG("ID_8226494DD3754702BBDD15736E706840",1)</f>
        <v>=DISPIMG("ID_8226494DD3754702BBDD15736E706840",1)</v>
      </c>
      <c r="L54" s="3" t="s">
        <v>40</v>
      </c>
      <c r="M54" s="3" t="s">
        <v>32</v>
      </c>
      <c r="N54" s="3">
        <v>3</v>
      </c>
      <c r="O54" s="3">
        <v>0</v>
      </c>
      <c r="P54" s="3">
        <v>0</v>
      </c>
    </row>
    <row r="55" customHeight="1" spans="1:16">
      <c r="A55" s="3" t="s">
        <v>181</v>
      </c>
      <c r="B55" s="8">
        <v>8997365</v>
      </c>
      <c r="H55" s="18">
        <v>45232.3958333333</v>
      </c>
      <c r="I55" s="20" t="s">
        <v>182</v>
      </c>
      <c r="J55" s="3" t="s">
        <v>66</v>
      </c>
      <c r="L55" s="3" t="s">
        <v>40</v>
      </c>
      <c r="M55" s="3" t="s">
        <v>183</v>
      </c>
      <c r="O55" s="3">
        <v>0</v>
      </c>
      <c r="P55" s="3">
        <v>0</v>
      </c>
    </row>
    <row r="56" customHeight="1" spans="1:16">
      <c r="A56" s="3" t="s">
        <v>184</v>
      </c>
      <c r="B56" s="8">
        <v>19743571</v>
      </c>
      <c r="H56" s="18">
        <v>45233.375</v>
      </c>
      <c r="I56" s="20" t="s">
        <v>185</v>
      </c>
      <c r="J56" s="3" t="s">
        <v>18</v>
      </c>
      <c r="K56" s="3" t="str">
        <f>_xlfn.DISPIMG("ID_3487610DDF544E029764C5D3208ED950",1)</f>
        <v>=DISPIMG("ID_3487610DDF544E029764C5D3208ED950",1)</v>
      </c>
      <c r="L56" s="3" t="s">
        <v>114</v>
      </c>
      <c r="M56" s="3" t="s">
        <v>36</v>
      </c>
      <c r="N56" s="3">
        <v>3</v>
      </c>
      <c r="O56" s="3">
        <v>0</v>
      </c>
      <c r="P56" s="3">
        <v>0</v>
      </c>
    </row>
    <row r="57" customHeight="1" spans="1:16">
      <c r="A57" s="3" t="s">
        <v>186</v>
      </c>
      <c r="B57" s="8">
        <v>6196401</v>
      </c>
      <c r="H57" s="18">
        <v>45233.375</v>
      </c>
      <c r="I57" s="20" t="s">
        <v>187</v>
      </c>
      <c r="J57" s="3" t="s">
        <v>23</v>
      </c>
      <c r="K57" s="3" t="str">
        <f>_xlfn.DISPIMG("ID_71677A1BD4E048BFBFF7BB43CDF7A3E3",1)</f>
        <v>=DISPIMG("ID_71677A1BD4E048BFBFF7BB43CDF7A3E3",1)</v>
      </c>
      <c r="L57" s="3" t="s">
        <v>24</v>
      </c>
      <c r="M57" s="3" t="s">
        <v>188</v>
      </c>
      <c r="N57" s="3">
        <v>2</v>
      </c>
      <c r="O57" s="3">
        <v>0</v>
      </c>
      <c r="P57" s="3">
        <v>0</v>
      </c>
    </row>
    <row r="58" customHeight="1" spans="1:16">
      <c r="A58" s="3" t="s">
        <v>189</v>
      </c>
      <c r="B58" s="8">
        <v>53709400</v>
      </c>
      <c r="H58" s="18">
        <v>45233.375</v>
      </c>
      <c r="I58" s="20" t="s">
        <v>190</v>
      </c>
      <c r="J58" s="3" t="s">
        <v>50</v>
      </c>
      <c r="K58" s="3" t="str">
        <f>_xlfn.DISPIMG("ID_693A1045E2B5460CBC12436AD63647DE",1)</f>
        <v>=DISPIMG("ID_693A1045E2B5460CBC12436AD63647DE",1)</v>
      </c>
      <c r="L58" s="3" t="s">
        <v>51</v>
      </c>
      <c r="M58" s="3" t="s">
        <v>52</v>
      </c>
      <c r="N58" s="3">
        <v>3</v>
      </c>
      <c r="O58" s="3">
        <v>0</v>
      </c>
      <c r="P58" s="3">
        <v>1</v>
      </c>
    </row>
    <row r="59" customHeight="1" spans="1:16">
      <c r="A59" s="3" t="s">
        <v>191</v>
      </c>
      <c r="B59" s="8">
        <v>9765004</v>
      </c>
      <c r="H59" s="18">
        <v>45233.375</v>
      </c>
      <c r="I59" s="20" t="s">
        <v>192</v>
      </c>
      <c r="J59" s="3" t="s">
        <v>18</v>
      </c>
      <c r="K59" s="3" t="str">
        <f>_xlfn.DISPIMG("ID_8A352F4160E04876AA52EF1B903C4642",1)</f>
        <v>=DISPIMG("ID_8A352F4160E04876AA52EF1B903C4642",1)</v>
      </c>
      <c r="L59" s="3" t="s">
        <v>24</v>
      </c>
      <c r="M59" s="3" t="s">
        <v>20</v>
      </c>
      <c r="N59" s="3">
        <v>3</v>
      </c>
      <c r="O59" s="3">
        <v>0</v>
      </c>
      <c r="P59" s="3">
        <v>0</v>
      </c>
    </row>
    <row r="60" customHeight="1" spans="1:16">
      <c r="A60" s="3" t="s">
        <v>193</v>
      </c>
      <c r="B60" s="8">
        <v>3741126</v>
      </c>
      <c r="H60" s="18">
        <v>45236.3958333333</v>
      </c>
      <c r="I60" s="20" t="s">
        <v>194</v>
      </c>
      <c r="J60" s="3" t="s">
        <v>39</v>
      </c>
      <c r="K60" s="3" t="str">
        <f>_xlfn.DISPIMG("ID_663F794BAC874FE6AC8D2DB5A1E7DEC5",1)</f>
        <v>=DISPIMG("ID_663F794BAC874FE6AC8D2DB5A1E7DEC5",1)</v>
      </c>
      <c r="L60" s="3" t="s">
        <v>40</v>
      </c>
      <c r="M60" s="3" t="s">
        <v>195</v>
      </c>
      <c r="O60" s="3">
        <v>0</v>
      </c>
      <c r="P60" s="3">
        <v>0</v>
      </c>
    </row>
    <row r="61" customHeight="1" spans="1:16">
      <c r="A61" s="3" t="s">
        <v>196</v>
      </c>
      <c r="B61" s="8">
        <v>28404996</v>
      </c>
      <c r="H61" s="18">
        <v>45236.4166666667</v>
      </c>
      <c r="I61" s="20" t="s">
        <v>197</v>
      </c>
      <c r="J61" s="3" t="s">
        <v>18</v>
      </c>
      <c r="K61" s="3" t="str">
        <f>_xlfn.DISPIMG("ID_2BC861A6D1704BBEB81BB5AFB8DC6B86",1)</f>
        <v>=DISPIMG("ID_2BC861A6D1704BBEB81BB5AFB8DC6B86",1)</v>
      </c>
      <c r="L61" s="3" t="s">
        <v>47</v>
      </c>
      <c r="M61" s="3" t="s">
        <v>20</v>
      </c>
      <c r="N61" s="3" t="s">
        <v>198</v>
      </c>
      <c r="O61" s="3">
        <v>0</v>
      </c>
      <c r="P61" s="3">
        <v>0</v>
      </c>
    </row>
    <row r="62" customHeight="1" spans="1:16">
      <c r="A62" s="3" t="s">
        <v>199</v>
      </c>
      <c r="B62" s="8">
        <v>5407838</v>
      </c>
      <c r="H62" s="18">
        <v>45237.375</v>
      </c>
      <c r="I62" s="20" t="s">
        <v>200</v>
      </c>
      <c r="J62" s="3" t="s">
        <v>50</v>
      </c>
      <c r="K62" s="3" t="str">
        <f>_xlfn.DISPIMG("ID_7790483DDFC54AB0A959A17744305C8B",1)</f>
        <v>=DISPIMG("ID_7790483DDFC54AB0A959A17744305C8B",1)</v>
      </c>
      <c r="L62" s="3" t="s">
        <v>51</v>
      </c>
      <c r="M62" s="3" t="s">
        <v>52</v>
      </c>
      <c r="N62" s="3">
        <v>3</v>
      </c>
      <c r="O62" s="3">
        <v>0</v>
      </c>
      <c r="P62" s="3">
        <v>1</v>
      </c>
    </row>
    <row r="63" customHeight="1" spans="1:16">
      <c r="A63" s="3" t="s">
        <v>201</v>
      </c>
      <c r="B63" s="8">
        <v>13337509</v>
      </c>
      <c r="H63" s="18">
        <v>45237.375</v>
      </c>
      <c r="I63" s="20" t="s">
        <v>202</v>
      </c>
      <c r="J63" s="3" t="s">
        <v>85</v>
      </c>
      <c r="K63" s="3" t="str">
        <f>_xlfn.DISPIMG("ID_0E005B7A63B24F38830E87E8A2544EEC",1)</f>
        <v>=DISPIMG("ID_0E005B7A63B24F38830E87E8A2544EEC",1)</v>
      </c>
      <c r="L63" s="3" t="s">
        <v>86</v>
      </c>
      <c r="M63" s="3" t="s">
        <v>203</v>
      </c>
      <c r="N63" s="3">
        <v>33</v>
      </c>
      <c r="O63" s="3">
        <v>0</v>
      </c>
      <c r="P63" s="3">
        <v>0</v>
      </c>
    </row>
    <row r="64" customHeight="1" spans="1:16">
      <c r="A64" s="3" t="s">
        <v>204</v>
      </c>
      <c r="B64" s="8">
        <v>5583007</v>
      </c>
      <c r="H64" s="18">
        <v>45238.375</v>
      </c>
      <c r="I64" s="20" t="s">
        <v>205</v>
      </c>
      <c r="J64" s="3" t="s">
        <v>50</v>
      </c>
      <c r="K64" s="3" t="str">
        <f>_xlfn.DISPIMG("ID_7790483DDFC54AB0A959A17744305C8B",1)</f>
        <v>=DISPIMG("ID_7790483DDFC54AB0A959A17744305C8B",1)</v>
      </c>
      <c r="L64" s="3" t="s">
        <v>51</v>
      </c>
      <c r="M64" s="3" t="s">
        <v>52</v>
      </c>
      <c r="N64" s="3">
        <v>3</v>
      </c>
      <c r="O64" s="3">
        <v>0</v>
      </c>
      <c r="P64" s="3">
        <v>1</v>
      </c>
    </row>
    <row r="65" customHeight="1" spans="1:16">
      <c r="A65" s="3" t="s">
        <v>206</v>
      </c>
      <c r="B65" s="8">
        <v>8341642</v>
      </c>
      <c r="H65" s="18">
        <v>45238.3958333333</v>
      </c>
      <c r="I65" s="20" t="s">
        <v>207</v>
      </c>
      <c r="J65" s="3" t="s">
        <v>85</v>
      </c>
      <c r="K65" s="3" t="str">
        <f>_xlfn.DISPIMG("ID_7790483DDFC54AB0A959A17744305C8B",1)</f>
        <v>=DISPIMG("ID_7790483DDFC54AB0A959A17744305C8B",1)</v>
      </c>
      <c r="L65" s="3" t="s">
        <v>24</v>
      </c>
      <c r="M65" s="3" t="s">
        <v>208</v>
      </c>
      <c r="O65" s="3">
        <v>0</v>
      </c>
      <c r="P65" s="3">
        <v>0</v>
      </c>
    </row>
    <row r="66" customHeight="1" spans="1:16">
      <c r="A66" s="3" t="s">
        <v>209</v>
      </c>
      <c r="B66" s="8">
        <v>69000000</v>
      </c>
      <c r="H66" s="18">
        <v>45238.4166666667</v>
      </c>
      <c r="I66" s="20" t="s">
        <v>210</v>
      </c>
      <c r="J66" s="3" t="s">
        <v>39</v>
      </c>
      <c r="K66" s="3" t="str">
        <f>_xlfn.DISPIMG("ID_E7ACF1D71DE04F039A09B7C3148C3259",1)</f>
        <v>=DISPIMG("ID_E7ACF1D71DE04F039A09B7C3148C3259",1)</v>
      </c>
      <c r="L66" s="3" t="s">
        <v>40</v>
      </c>
      <c r="M66" s="3" t="s">
        <v>211</v>
      </c>
      <c r="O66" s="3">
        <v>0</v>
      </c>
      <c r="P66" s="3">
        <v>0</v>
      </c>
    </row>
    <row r="67" customHeight="1" spans="1:16">
      <c r="A67" s="3" t="s">
        <v>212</v>
      </c>
      <c r="B67" s="8">
        <v>4723946</v>
      </c>
      <c r="H67" s="18">
        <v>45239.375</v>
      </c>
      <c r="I67" s="20" t="s">
        <v>213</v>
      </c>
      <c r="J67" s="3" t="s">
        <v>50</v>
      </c>
      <c r="K67" s="3" t="str">
        <f>_xlfn.DISPIMG("ID_FEB5DE60B88343DD85B9EDB06BC96237",1)</f>
        <v>=DISPIMG("ID_FEB5DE60B88343DD85B9EDB06BC96237",1)</v>
      </c>
      <c r="L67" s="3" t="s">
        <v>51</v>
      </c>
      <c r="M67" s="3" t="s">
        <v>52</v>
      </c>
      <c r="N67" s="3">
        <v>3</v>
      </c>
      <c r="O67" s="3">
        <v>0</v>
      </c>
      <c r="P67" s="3">
        <v>1</v>
      </c>
    </row>
    <row r="68" customHeight="1" spans="1:16">
      <c r="A68" s="3" t="s">
        <v>214</v>
      </c>
      <c r="B68" s="8">
        <v>5074063</v>
      </c>
      <c r="H68" s="18">
        <v>45240.375</v>
      </c>
      <c r="I68" s="20" t="s">
        <v>215</v>
      </c>
      <c r="J68" s="3" t="s">
        <v>50</v>
      </c>
      <c r="K68" s="3" t="str">
        <f>_xlfn.DISPIMG("ID_AA2B5D8F5BAB4E3587388B275F1229A4",1)</f>
        <v>=DISPIMG("ID_AA2B5D8F5BAB4E3587388B275F1229A4",1)</v>
      </c>
      <c r="L68" s="3" t="s">
        <v>51</v>
      </c>
      <c r="M68" s="3" t="s">
        <v>52</v>
      </c>
      <c r="N68" s="3">
        <v>3</v>
      </c>
      <c r="O68" s="3">
        <v>0</v>
      </c>
      <c r="P68" s="3">
        <v>1</v>
      </c>
    </row>
    <row r="69" customHeight="1" spans="1:16">
      <c r="A69" s="3" t="s">
        <v>216</v>
      </c>
      <c r="B69" s="8">
        <v>9621777</v>
      </c>
      <c r="H69" s="18">
        <v>45243.375</v>
      </c>
      <c r="I69" s="20" t="s">
        <v>217</v>
      </c>
      <c r="J69" s="3" t="s">
        <v>18</v>
      </c>
      <c r="K69" s="3" t="str">
        <f>_xlfn.DISPIMG("ID_5A50BB995C8E4FB89F27452EB3F86C63",1)</f>
        <v>=DISPIMG("ID_5A50BB995C8E4FB89F27452EB3F86C63",1)</v>
      </c>
      <c r="L69" s="3" t="s">
        <v>108</v>
      </c>
      <c r="M69" s="3" t="s">
        <v>20</v>
      </c>
      <c r="N69" s="3" t="s">
        <v>98</v>
      </c>
      <c r="O69" s="3">
        <v>0</v>
      </c>
      <c r="P69" s="3">
        <v>0</v>
      </c>
    </row>
    <row r="70" customHeight="1" spans="1:16">
      <c r="A70" s="3" t="s">
        <v>218</v>
      </c>
      <c r="B70" s="8">
        <v>101985800</v>
      </c>
      <c r="H70" s="18">
        <v>45247.375</v>
      </c>
      <c r="I70" s="20" t="s">
        <v>219</v>
      </c>
      <c r="J70" s="3" t="s">
        <v>23</v>
      </c>
      <c r="K70" s="3" t="str">
        <f>_xlfn.DISPIMG("ID_06447A7F609B41608F01E50D8B26148D",1)</f>
        <v>=DISPIMG("ID_06447A7F609B41608F01E50D8B26148D",1)</v>
      </c>
      <c r="L70" s="3" t="s">
        <v>40</v>
      </c>
      <c r="P70" s="3">
        <v>0</v>
      </c>
    </row>
  </sheetData>
  <autoFilter ref="A1:I70">
    <sortState ref="A1:I70">
      <sortCondition ref="H1"/>
    </sortState>
    <extLst/>
  </autoFilter>
  <hyperlinks>
    <hyperlink ref="I69" r:id="rId1" display="http://lssggzy.lishui.gov.cn/art/2023/10/18/art_1229662086_236377.html"/>
    <hyperlink ref="I65" r:id="rId2" display="http://lssggzy.lishui.gov.cn/art/2023/10/18/art_1229661953_236316.html"/>
    <hyperlink ref="I66" r:id="rId3" display="http://lssggzy.lishui.gov.cn/art/2023/10/18/art_1229662086_236347.html"/>
    <hyperlink ref="I70" r:id="rId4" display="http://lssggzy.lishui.gov.cn/art/2023/10/18/art_1229661849_236372.html"/>
    <hyperlink ref="I64" r:id="rId5" display="http://lssggzy.lishui.gov.cn/art/2023/10/17/art_1229662086_236089.html"/>
    <hyperlink ref="I67" r:id="rId6" display="http://lssggzy.lishui.gov.cn/art/2023/10/17/art_1229662086_236092.html"/>
    <hyperlink ref="I62" r:id="rId7" display="http://lssggzy.lishui.gov.cn/art/2023/10/17/art_1229662086_236091.html"/>
    <hyperlink ref="I68" r:id="rId8" display="http://lssggzy.lishui.gov.cn/art/2023/10/17/art_1229662086_236090.html"/>
    <hyperlink ref="I63" r:id="rId9" display="http://lssggzy.lishui.gov.cn/art/2023/10/16/art_1229661920_235557.html"/>
    <hyperlink ref="I61" r:id="rId10" display="http://lssggzy.lishui.gov.cn/art/2023/10/16/art_1229661920_235750.html"/>
    <hyperlink ref="I56" r:id="rId11" display="http://lssggzy.lishui.gov.cn/art/2023/10/13/art_1229661986_235272.html"/>
    <hyperlink ref="I57" r:id="rId12" display="http://lssggzy.lishui.gov.cn/art/2023/10/13/art_1229661849_235468.html"/>
    <hyperlink ref="I60" r:id="rId13" display="http://lssggzy.lishui.gov.cn/art/2023/10/13/art_1229661953_235404.html"/>
    <hyperlink ref="I55" r:id="rId14" display="http://lssggzy.lishui.gov.cn/art/2023/10/13/art_1229661953_235391.html"/>
    <hyperlink ref="I53" r:id="rId15" display="http://lssggzy.lishui.gov.cn/art/2023/10/12/art_1229661920_235002.html"/>
    <hyperlink ref="I58" r:id="rId16" display="http://lssggzy.lishui.gov.cn/art/2023/10/11/art_1229662121_234862.html"/>
    <hyperlink ref="I49" r:id="rId17" display="http://lssggzy.lishui.gov.cn/art/2023/10/11/art_1229661953_234777.html"/>
    <hyperlink ref="I45" r:id="rId18" display="http://lssggzy.lishui.gov.cn/art/2023/10/11/art_1229661849_234857.html"/>
    <hyperlink ref="I46" r:id="rId19" display="http://lssggzy.lishui.gov.cn/art/2023/10/11/art_1229661920_234736.html"/>
    <hyperlink ref="I50" r:id="rId20" display="http://lssggzy.lishui.gov.cn/art/2023/10/11/art_1229662121_234813.html"/>
    <hyperlink ref="I51" r:id="rId21" display="http://lssggzy.lishui.gov.cn/art/2023/10/10/art_1229662187_234532.html"/>
    <hyperlink ref="I54" r:id="rId22" display="http://lssggzy.lishui.gov.cn/art/2023/10/10/art_1229662121_234599.html"/>
    <hyperlink ref="I2" r:id="rId23" display="http://lssggzy.lishui.gov.cn/art/2023/10/9/art_1229662121_234235.html"/>
    <hyperlink ref="I47" r:id="rId24" display="http://lssggzy.lishui.gov.cn/art/2023/10/9/art_1229661808_234256.html"/>
    <hyperlink ref="I42" r:id="rId25" display="http://lssggzy.lishui.gov.cn/art/2023/10/9/art_1229661953_234257.html"/>
    <hyperlink ref="I43" r:id="rId26" display="http://lssggzy.lishui.gov.cn/art/2023/10/8/art_1229662053_233903.html"/>
    <hyperlink ref="I52" r:id="rId27" display="http://lssggzy.lishui.gov.cn/art/2023/10/8/art_1229662121_234028.html"/>
    <hyperlink ref="I59" r:id="rId28" display="http://lssggzy.lishui.gov.cn/art/2023/10/8/art_1229661953_233916.html"/>
    <hyperlink ref="I38" r:id="rId29" display="http://lssggzy.lishui.gov.cn/art/2023/10/8/art_1229662121_233891.html"/>
    <hyperlink ref="I35" r:id="rId30" display="http://lssggzy.lishui.gov.cn/art/2023/10/7/art_1229661849_233759.html"/>
    <hyperlink ref="I44" r:id="rId31" display="http://lssggzy.lishui.gov.cn/art/2023/10/7/art_1229662121_233725.html"/>
    <hyperlink ref="I29" r:id="rId32" display="http://lssggzy.lishui.gov.cn/art/2023/9/30/art_1229662053_233575.html"/>
    <hyperlink ref="I32" r:id="rId33" display="http://lssggzy.lishui.gov.cn/art/2023/9/29/art_1229662053_233574.html"/>
    <hyperlink ref="I21" r:id="rId34" display="http://lssggzy.lishui.gov.cn/art/2023/9/28/art_1229661920_233509.html"/>
    <hyperlink ref="I26" r:id="rId35" display="http://lssggzy.lishui.gov.cn/art/2023/9/28/art_1229661920_233510.html"/>
    <hyperlink ref="I17" r:id="rId36" display="http://lssggzy.lishui.gov.cn/art/2023/9/28/art_1229661808_233469.html"/>
    <hyperlink ref="I22" r:id="rId37" display="http://lssggzy.lishui.gov.cn/art/2023/9/28/art_1229661986_233245.html"/>
    <hyperlink ref="I30" r:id="rId38" display="http://lssggzy.lishui.gov.cn/art/2023/9/28/art_1229662187_233342.html"/>
    <hyperlink ref="I34" r:id="rId39" display="http://lssggzy.lishui.gov.cn/art/2023/9/28/art_1229662053_233571.html"/>
    <hyperlink ref="I31" r:id="rId40" display="http://lssggzy.lishui.gov.cn/art/2023/9/28/art_1229662121_233398.html"/>
    <hyperlink ref="I23" r:id="rId41" display="http://lssggzy.lishui.gov.cn/art/2023/9/28/art_1229662121_233440.html"/>
    <hyperlink ref="I18" r:id="rId42" display="http://lssggzy.lishui.gov.cn/art/2023/9/28/art_1229661808_233288.html"/>
    <hyperlink ref="I25" r:id="rId43" display="http://lssggzy.lishui.gov.cn/art/2023/9/28/art_1229661920_233511.html"/>
    <hyperlink ref="I24" r:id="rId44" display="http://lssggzy.lishui.gov.cn/art/2023/9/28/art_1229662053_233426.html"/>
    <hyperlink ref="I33" r:id="rId45" display="http://lssggzy.lishui.gov.cn/art/2023/9/28/art_1229661986_233457.html"/>
    <hyperlink ref="I27" r:id="rId46" display="http://lssggzy.lishui.gov.cn/art/2023/9/28/art_1229661920_233512.html"/>
    <hyperlink ref="I8" r:id="rId47" display="http://lssggzy.lishui.gov.cn/art/2023/9/27/art_1229661849_232978.html"/>
    <hyperlink ref="I39" r:id="rId48" display="http://lssggzy.lishui.gov.cn/art/2023/9/27/art_1229661808_232939.html"/>
    <hyperlink ref="I9" r:id="rId49" display="http://lssggzy.lishui.gov.cn/art/2023/9/27/art_1229661920_232797.html"/>
    <hyperlink ref="I15" r:id="rId50" display="http://lssggzy.lishui.gov.cn/art/2023/9/27/art_1229661849_232977.html"/>
    <hyperlink ref="I16" r:id="rId51" display="http://lssggzy.lishui.gov.cn/art/2023/9/27/art_1229661808_232911.html"/>
    <hyperlink ref="I40" r:id="rId52" display="http://lssggzy.lishui.gov.cn/art/2023/9/27/art_1229661808_232725.html"/>
    <hyperlink ref="I19" r:id="rId53" display="http://lssggzy.lishui.gov.cn/art/2023/9/27/art_1229661849_232994.html"/>
    <hyperlink ref="I41" r:id="rId54" display="http://lssggzy.lishui.gov.cn/art/2023/9/27/art_1229661849_232993.html"/>
    <hyperlink ref="I20" r:id="rId55" display="http://lssggzy.lishui.gov.cn/art/2023/9/27/art_1229661920_232832.html"/>
    <hyperlink ref="I13" r:id="rId56" display="http://lssggzy.lishui.gov.cn/art/2023/9/26/art_1229662187_232633.html"/>
    <hyperlink ref="I48" r:id="rId57" display="http://lssggzy.lishui.gov.cn/art/2023/9/26/art_1229662086_232609.html"/>
    <hyperlink ref="I10" r:id="rId58" display="http://lssggzy.lishui.gov.cn/art/2023/9/26/art_1229661953_232535.html"/>
    <hyperlink ref="I11" r:id="rId59" display="http://lssggzy.lishui.gov.cn/art/2023/9/26/art_1229661986_232485.html"/>
    <hyperlink ref="I36" r:id="rId60" display="http://lssggzy.lishui.gov.cn/art/2023/9/26/art_1229661808_232622.html"/>
    <hyperlink ref="I37" r:id="rId61" display="http://lssggzy.lishui.gov.cn/art/2023/9/26/art_1229662086_232602.html"/>
    <hyperlink ref="I12" r:id="rId62" display="http://lssggzy.lishui.gov.cn/art/2023/9/26/art_1229661808_232655.html"/>
    <hyperlink ref="I28" r:id="rId63" display="http://lssggzy.lishui.gov.cn/art/2023/9/25/art_1229662086_232301.html"/>
    <hyperlink ref="I14" r:id="rId64" display="http://lssggzy.lishui.gov.cn/art/2023/9/25/art_1229662121_232358.html"/>
    <hyperlink ref="I5" r:id="rId65" display="http://lssggzy.lishui.gov.cn/art/2023/9/22/art_1229661808_231999.html"/>
    <hyperlink ref="I6" r:id="rId66" display="http://lssggzy.lishui.gov.cn/art/2023/9/22/art_1229661953_232037.html"/>
    <hyperlink ref="I4" r:id="rId67" display="http://lssggzy.lishui.gov.cn/art/2023/9/22/art_1229662187_231877.html"/>
    <hyperlink ref="I7" r:id="rId68" display="http://lssggzy.lishui.gov.cn/art/2023/9/22/art_1229661953_232064.html"/>
    <hyperlink ref="I3" r:id="rId69" display="http://lssggzy.lishui.gov.cn/art/2023/9/21/art_1229661849_231612.html"/>
  </hyperlinks>
  <pageMargins left="0.75" right="0.75" top="1" bottom="1" header="0.5" footer="0.5"/>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P33"/>
  <sheetViews>
    <sheetView workbookViewId="0">
      <selection activeCell="A26" sqref="$A26:$XFD33"/>
    </sheetView>
  </sheetViews>
  <sheetFormatPr defaultColWidth="9" defaultRowHeight="13.5"/>
  <sheetData>
    <row r="1" s="1" customFormat="1" ht="29" customHeight="1" spans="1:10">
      <c r="A1" s="1" t="s">
        <v>220</v>
      </c>
      <c r="B1" s="4"/>
      <c r="H1" s="5" t="s">
        <v>221</v>
      </c>
      <c r="I1" s="1" t="s">
        <v>39</v>
      </c>
      <c r="J1" s="11" t="s">
        <v>222</v>
      </c>
    </row>
    <row r="2" s="1" customFormat="1" ht="29" customHeight="1" spans="1:10">
      <c r="A2" s="1" t="s">
        <v>223</v>
      </c>
      <c r="B2" s="4">
        <v>2262194</v>
      </c>
      <c r="H2" s="5" t="s">
        <v>221</v>
      </c>
      <c r="I2" s="1" t="s">
        <v>23</v>
      </c>
      <c r="J2" s="11" t="s">
        <v>224</v>
      </c>
    </row>
    <row r="3" s="1" customFormat="1" ht="29" customHeight="1" spans="1:10">
      <c r="A3" s="1" t="s">
        <v>225</v>
      </c>
      <c r="B3" s="4"/>
      <c r="H3" s="5" t="s">
        <v>226</v>
      </c>
      <c r="I3" s="1" t="s">
        <v>85</v>
      </c>
      <c r="J3" s="11" t="s">
        <v>227</v>
      </c>
    </row>
    <row r="4" s="1" customFormat="1" ht="29" customHeight="1" spans="1:10">
      <c r="A4" s="1" t="s">
        <v>228</v>
      </c>
      <c r="B4" s="4"/>
      <c r="H4" s="5" t="s">
        <v>229</v>
      </c>
      <c r="I4" s="1" t="s">
        <v>18</v>
      </c>
      <c r="J4" s="11" t="s">
        <v>230</v>
      </c>
    </row>
    <row r="5" s="1" customFormat="1" ht="29" customHeight="1" spans="1:10">
      <c r="A5" s="1" t="s">
        <v>231</v>
      </c>
      <c r="B5" s="4"/>
      <c r="H5" s="5" t="s">
        <v>232</v>
      </c>
      <c r="I5" s="1" t="s">
        <v>85</v>
      </c>
      <c r="J5" s="12" t="s">
        <v>233</v>
      </c>
    </row>
    <row r="6" s="1" customFormat="1" ht="29" customHeight="1" spans="1:10">
      <c r="A6" s="1" t="s">
        <v>234</v>
      </c>
      <c r="B6" s="4"/>
      <c r="H6" s="5" t="s">
        <v>232</v>
      </c>
      <c r="I6" s="1" t="s">
        <v>50</v>
      </c>
      <c r="J6" s="12" t="s">
        <v>235</v>
      </c>
    </row>
    <row r="7" s="1" customFormat="1" ht="29" customHeight="1" spans="1:10">
      <c r="A7" s="1" t="s">
        <v>236</v>
      </c>
      <c r="B7" s="4"/>
      <c r="H7" s="5" t="s">
        <v>237</v>
      </c>
      <c r="I7" s="1" t="s">
        <v>23</v>
      </c>
      <c r="J7" s="12" t="s">
        <v>238</v>
      </c>
    </row>
    <row r="8" s="1" customFormat="1" ht="29" customHeight="1" spans="1:10">
      <c r="A8" s="1" t="s">
        <v>239</v>
      </c>
      <c r="B8" s="4"/>
      <c r="H8" s="5" t="s">
        <v>237</v>
      </c>
      <c r="I8" s="1" t="s">
        <v>85</v>
      </c>
      <c r="J8" s="12" t="s">
        <v>240</v>
      </c>
    </row>
    <row r="9" s="1" customFormat="1" ht="29" customHeight="1" spans="1:10">
      <c r="A9" s="1" t="s">
        <v>241</v>
      </c>
      <c r="B9" s="4"/>
      <c r="H9" s="5" t="s">
        <v>242</v>
      </c>
      <c r="I9" s="1" t="s">
        <v>50</v>
      </c>
      <c r="J9" s="12" t="s">
        <v>243</v>
      </c>
    </row>
    <row r="10" s="1" customFormat="1" ht="29" customHeight="1" spans="1:10">
      <c r="A10" s="1" t="s">
        <v>244</v>
      </c>
      <c r="B10" s="4"/>
      <c r="H10" s="5" t="s">
        <v>245</v>
      </c>
      <c r="I10" s="1" t="s">
        <v>23</v>
      </c>
      <c r="J10" s="11" t="s">
        <v>246</v>
      </c>
    </row>
    <row r="11" s="2" customFormat="1" ht="29" customHeight="1" spans="1:10">
      <c r="A11" s="2" t="s">
        <v>247</v>
      </c>
      <c r="B11" s="6"/>
      <c r="H11" s="7" t="s">
        <v>248</v>
      </c>
      <c r="I11" s="2" t="s">
        <v>82</v>
      </c>
      <c r="J11" s="13" t="s">
        <v>249</v>
      </c>
    </row>
    <row r="12" s="2" customFormat="1" ht="29" customHeight="1" spans="1:10">
      <c r="A12" s="2" t="s">
        <v>250</v>
      </c>
      <c r="B12" s="6"/>
      <c r="H12" s="7" t="s">
        <v>251</v>
      </c>
      <c r="I12" s="2" t="s">
        <v>72</v>
      </c>
      <c r="J12" s="13" t="s">
        <v>252</v>
      </c>
    </row>
    <row r="13" s="2" customFormat="1" ht="29" customHeight="1" spans="1:10">
      <c r="A13" s="2" t="s">
        <v>253</v>
      </c>
      <c r="B13" s="6"/>
      <c r="H13" s="7" t="s">
        <v>251</v>
      </c>
      <c r="I13" s="2" t="s">
        <v>85</v>
      </c>
      <c r="J13" s="13" t="s">
        <v>254</v>
      </c>
    </row>
    <row r="14" s="2" customFormat="1" ht="29" customHeight="1" spans="1:10">
      <c r="A14" s="2" t="s">
        <v>255</v>
      </c>
      <c r="B14" s="6"/>
      <c r="H14" s="7" t="s">
        <v>256</v>
      </c>
      <c r="I14" s="2" t="s">
        <v>39</v>
      </c>
      <c r="J14" s="13" t="s">
        <v>257</v>
      </c>
    </row>
    <row r="15" s="2" customFormat="1" ht="29" customHeight="1" spans="1:10">
      <c r="A15" s="2" t="s">
        <v>258</v>
      </c>
      <c r="B15" s="6"/>
      <c r="H15" s="7" t="s">
        <v>259</v>
      </c>
      <c r="I15" s="2" t="s">
        <v>18</v>
      </c>
      <c r="J15" s="14" t="s">
        <v>260</v>
      </c>
    </row>
    <row r="16" s="2" customFormat="1" ht="29" customHeight="1" spans="1:10">
      <c r="A16" s="2" t="s">
        <v>261</v>
      </c>
      <c r="B16" s="6"/>
      <c r="H16" s="7" t="s">
        <v>259</v>
      </c>
      <c r="I16" s="2" t="s">
        <v>23</v>
      </c>
      <c r="J16" s="13" t="s">
        <v>262</v>
      </c>
    </row>
    <row r="17" s="2" customFormat="1" ht="29" customHeight="1" spans="1:10">
      <c r="A17" s="2" t="s">
        <v>263</v>
      </c>
      <c r="B17" s="6"/>
      <c r="H17" s="7" t="s">
        <v>259</v>
      </c>
      <c r="I17" s="2" t="s">
        <v>18</v>
      </c>
      <c r="J17" s="13" t="s">
        <v>264</v>
      </c>
    </row>
    <row r="18" s="2" customFormat="1" ht="29" customHeight="1" spans="1:10">
      <c r="A18" s="2" t="s">
        <v>265</v>
      </c>
      <c r="B18" s="6"/>
      <c r="H18" s="7" t="s">
        <v>266</v>
      </c>
      <c r="I18" s="2" t="s">
        <v>85</v>
      </c>
      <c r="J18" s="13" t="s">
        <v>267</v>
      </c>
    </row>
    <row r="19" s="2" customFormat="1" ht="29" customHeight="1" spans="1:10">
      <c r="A19" s="2" t="s">
        <v>268</v>
      </c>
      <c r="B19" s="6"/>
      <c r="H19" s="7" t="s">
        <v>269</v>
      </c>
      <c r="I19" s="2" t="s">
        <v>18</v>
      </c>
      <c r="J19" s="14" t="s">
        <v>270</v>
      </c>
    </row>
    <row r="20" s="2" customFormat="1" ht="29" customHeight="1" spans="1:16">
      <c r="A20" s="2" t="s">
        <v>271</v>
      </c>
      <c r="B20" s="6"/>
      <c r="C20" s="6"/>
      <c r="D20" s="6"/>
      <c r="E20" s="6"/>
      <c r="F20" s="8"/>
      <c r="G20" s="9"/>
      <c r="N20" s="7" t="s">
        <v>272</v>
      </c>
      <c r="O20" s="2" t="s">
        <v>39</v>
      </c>
      <c r="P20" s="14" t="s">
        <v>273</v>
      </c>
    </row>
    <row r="21" s="2" customFormat="1" ht="29" customHeight="1" spans="1:16">
      <c r="A21" s="2" t="s">
        <v>274</v>
      </c>
      <c r="B21" s="6"/>
      <c r="C21" s="6"/>
      <c r="D21" s="6"/>
      <c r="E21" s="6"/>
      <c r="F21" s="6"/>
      <c r="G21" s="9"/>
      <c r="N21" s="7" t="s">
        <v>275</v>
      </c>
      <c r="O21" s="2" t="s">
        <v>18</v>
      </c>
      <c r="P21" s="14" t="s">
        <v>276</v>
      </c>
    </row>
    <row r="22" s="2" customFormat="1" ht="29" customHeight="1" spans="1:16">
      <c r="A22" s="2" t="s">
        <v>277</v>
      </c>
      <c r="B22" s="6"/>
      <c r="C22" s="6"/>
      <c r="D22" s="6"/>
      <c r="E22" s="6"/>
      <c r="F22" s="6"/>
      <c r="G22" s="9"/>
      <c r="N22" s="7" t="s">
        <v>275</v>
      </c>
      <c r="O22" s="2" t="s">
        <v>39</v>
      </c>
      <c r="P22" s="13" t="s">
        <v>278</v>
      </c>
    </row>
    <row r="23" s="2" customFormat="1" ht="29" customHeight="1" spans="1:16">
      <c r="A23" s="2" t="s">
        <v>279</v>
      </c>
      <c r="B23" s="6"/>
      <c r="C23" s="6"/>
      <c r="D23" s="6"/>
      <c r="E23" s="6"/>
      <c r="F23" s="6"/>
      <c r="G23" s="9"/>
      <c r="N23" s="7" t="s">
        <v>280</v>
      </c>
      <c r="O23" s="2" t="s">
        <v>72</v>
      </c>
      <c r="P23" s="13" t="s">
        <v>281</v>
      </c>
    </row>
    <row r="24" s="2" customFormat="1" ht="29" customHeight="1" spans="1:16">
      <c r="A24" s="2" t="s">
        <v>282</v>
      </c>
      <c r="B24" s="6"/>
      <c r="C24" s="6"/>
      <c r="D24" s="6"/>
      <c r="E24" s="6"/>
      <c r="F24" s="6"/>
      <c r="G24" s="9"/>
      <c r="N24" s="7" t="s">
        <v>283</v>
      </c>
      <c r="O24" s="2" t="s">
        <v>85</v>
      </c>
      <c r="P24" s="13" t="s">
        <v>284</v>
      </c>
    </row>
    <row r="25" s="2" customFormat="1" ht="29" customHeight="1" spans="1:16">
      <c r="A25" s="2" t="s">
        <v>285</v>
      </c>
      <c r="B25" s="6"/>
      <c r="C25" s="6"/>
      <c r="D25" s="6"/>
      <c r="E25" s="6"/>
      <c r="F25" s="6"/>
      <c r="G25" s="9"/>
      <c r="N25" s="7" t="s">
        <v>283</v>
      </c>
      <c r="O25" s="2" t="s">
        <v>286</v>
      </c>
      <c r="P25" s="13" t="s">
        <v>287</v>
      </c>
    </row>
    <row r="26" s="3" customFormat="1" ht="29" customHeight="1" spans="1:16">
      <c r="A26" s="3" t="s">
        <v>288</v>
      </c>
      <c r="B26" s="8"/>
      <c r="C26" s="8"/>
      <c r="D26" s="8"/>
      <c r="E26" s="8"/>
      <c r="F26" s="8"/>
      <c r="G26" s="10"/>
      <c r="N26" s="15" t="s">
        <v>280</v>
      </c>
      <c r="O26" s="3" t="s">
        <v>18</v>
      </c>
      <c r="P26" s="16" t="s">
        <v>289</v>
      </c>
    </row>
    <row r="27" s="3" customFormat="1" ht="29" customHeight="1" spans="1:16">
      <c r="A27" s="3" t="s">
        <v>290</v>
      </c>
      <c r="B27" s="8"/>
      <c r="C27" s="8"/>
      <c r="D27" s="8"/>
      <c r="E27" s="8"/>
      <c r="F27" s="8"/>
      <c r="G27" s="10"/>
      <c r="N27" s="15" t="s">
        <v>291</v>
      </c>
      <c r="O27" s="3" t="s">
        <v>23</v>
      </c>
      <c r="P27" s="16" t="s">
        <v>292</v>
      </c>
    </row>
    <row r="28" s="3" customFormat="1" ht="29" customHeight="1" spans="1:16">
      <c r="A28" s="3" t="s">
        <v>293</v>
      </c>
      <c r="B28" s="8"/>
      <c r="C28" s="8"/>
      <c r="D28" s="8"/>
      <c r="E28" s="8"/>
      <c r="F28" s="8"/>
      <c r="G28" s="10"/>
      <c r="N28" s="15" t="s">
        <v>294</v>
      </c>
      <c r="O28" s="3" t="s">
        <v>85</v>
      </c>
      <c r="P28" s="16" t="s">
        <v>295</v>
      </c>
    </row>
    <row r="29" s="3" customFormat="1" ht="29" customHeight="1" spans="1:16">
      <c r="A29" s="3" t="s">
        <v>296</v>
      </c>
      <c r="B29" s="8"/>
      <c r="C29" s="8"/>
      <c r="D29" s="8"/>
      <c r="E29" s="8"/>
      <c r="F29" s="8"/>
      <c r="G29" s="10"/>
      <c r="N29" s="15" t="s">
        <v>294</v>
      </c>
      <c r="O29" s="3" t="s">
        <v>23</v>
      </c>
      <c r="P29" s="16" t="s">
        <v>297</v>
      </c>
    </row>
    <row r="30" s="3" customFormat="1" ht="29" customHeight="1" spans="1:16">
      <c r="A30" s="3" t="s">
        <v>293</v>
      </c>
      <c r="B30" s="8"/>
      <c r="C30" s="8"/>
      <c r="D30" s="8"/>
      <c r="E30" s="8"/>
      <c r="F30" s="8"/>
      <c r="G30" s="10"/>
      <c r="N30" s="15" t="s">
        <v>298</v>
      </c>
      <c r="O30" s="3" t="s">
        <v>85</v>
      </c>
      <c r="P30" s="16" t="s">
        <v>299</v>
      </c>
    </row>
    <row r="31" s="3" customFormat="1" ht="29" customHeight="1" spans="1:16">
      <c r="A31" s="3" t="s">
        <v>300</v>
      </c>
      <c r="B31" s="8"/>
      <c r="C31" s="8"/>
      <c r="D31" s="8"/>
      <c r="E31" s="8"/>
      <c r="F31" s="8"/>
      <c r="G31" s="10"/>
      <c r="N31" s="15" t="s">
        <v>301</v>
      </c>
      <c r="O31" s="3" t="s">
        <v>302</v>
      </c>
      <c r="P31" s="16" t="s">
        <v>303</v>
      </c>
    </row>
    <row r="32" s="3" customFormat="1" ht="29" customHeight="1" spans="1:16">
      <c r="A32" s="3" t="s">
        <v>304</v>
      </c>
      <c r="B32" s="8"/>
      <c r="C32" s="8"/>
      <c r="D32" s="8"/>
      <c r="E32" s="8"/>
      <c r="F32" s="8"/>
      <c r="G32" s="10"/>
      <c r="N32" s="15" t="s">
        <v>301</v>
      </c>
      <c r="O32" s="3" t="s">
        <v>302</v>
      </c>
      <c r="P32" s="16" t="s">
        <v>305</v>
      </c>
    </row>
    <row r="33" s="3" customFormat="1" ht="29" customHeight="1" spans="1:16">
      <c r="A33" s="3" t="s">
        <v>306</v>
      </c>
      <c r="B33" s="8"/>
      <c r="C33" s="8"/>
      <c r="D33" s="8"/>
      <c r="E33" s="8"/>
      <c r="F33" s="8"/>
      <c r="G33" s="10"/>
      <c r="N33" s="15" t="s">
        <v>301</v>
      </c>
      <c r="O33" s="3" t="s">
        <v>302</v>
      </c>
      <c r="P33" s="16" t="s">
        <v>307</v>
      </c>
    </row>
  </sheetData>
  <hyperlinks>
    <hyperlink ref="J1" r:id="rId1" display="http://lssggzy.lishui.gov.cn/art/2023/10/18/art_1229661953_236345.html"/>
    <hyperlink ref="J2" r:id="rId2" display="http://lssggzy.lishui.gov.cn/art/2023/10/17/art_1229661808_236046.html"/>
    <hyperlink ref="J7" r:id="rId3" display="http://lssggzy.lishui.gov.cn/art/2023/10/13/art_1229661849_235465.html"/>
    <hyperlink ref="J3" r:id="rId4" display="http://lssggzy.lishui.gov.cn/art/2023/10/12/art_1229662154_235085.html"/>
    <hyperlink ref="J8" r:id="rId5" display="http://lssggzy.lishui.gov.cn/art/2023/10/12/art_1229662154_235083.html"/>
    <hyperlink ref="J5" r:id="rId6" display="http://lssggzy.lishui.gov.cn/art/2023/10/12/art_1229662121_235095.html"/>
    <hyperlink ref="J4" r:id="rId7" display="http://lssggzy.lishui.gov.cn/art/2023/10/12/art_1229662154_235084.html"/>
    <hyperlink ref="J9" r:id="rId8" display="http://lssggzy.lishui.gov.cn/art/2023/10/11/art_1229661920_234855.html"/>
    <hyperlink ref="J14" r:id="rId9" display="http://lssggzy.lishui.gov.cn/art/2023/10/9/art_1229662187_234098.html"/>
    <hyperlink ref="J10" r:id="rId10" display="http://lssggzy.lishui.gov.cn/art/2023/10/9/art_1229661808_234186.html"/>
    <hyperlink ref="J12" r:id="rId11" display="http://lssggzy.lishui.gov.cn/art/2023/10/9/art_1229661808_234255.html"/>
    <hyperlink ref="J6" r:id="rId12" display="http://lssggzy.lishui.gov.cn/art/2023/10/9/art_1229662187_234266.html"/>
    <hyperlink ref="J13" r:id="rId13" display="http://lssggzy.lishui.gov.cn/art/2023/10/9/art_1229661920_234179.html"/>
    <hyperlink ref="J15" r:id="rId14" display="http://lssggzy.lishui.gov.cn/art/2023/10/8/art_1229661920_233929.html"/>
    <hyperlink ref="J16" r:id="rId15" display="http://lssggzy.lishui.gov.cn/art/2023/10/8/art_1229661849_233982.html"/>
    <hyperlink ref="J11" r:id="rId16" display="http://lssggzy.lishui.gov.cn/art/2023/10/8/art_1229661808_234010.html"/>
    <hyperlink ref="J19" r:id="rId17" display="http://lssggzy.lishui.gov.cn/art/2023/9/28/art_1229661986_233246.html"/>
    <hyperlink ref="J18" r:id="rId18" display="http://lssggzy.lishui.gov.cn/art/2023/9/26/art_1229661920_232648.html"/>
    <hyperlink ref="J17" r:id="rId19" display="http://lssggzy.lishui.gov.cn/art/2023/9/26/art_1229662086_232593.html"/>
    <hyperlink ref="P21" r:id="rId20" display="http://lssggzy.lishui.gov.cn/art/2023/9/27/art_1229662121_233004.html"/>
    <hyperlink ref="P22" r:id="rId21" display="http://lssggzy.lishui.gov.cn/art/2023/9/27/art_1229661953_232955.html"/>
    <hyperlink ref="P20" r:id="rId22" display="http://lssggzy.lishui.gov.cn/art/2023/9/27/art_1229661953_232895.html"/>
    <hyperlink ref="P23" r:id="rId23" display="http://lssggzy.lishui.gov.cn/art/2023/9/27/art_1229661849_232976.html"/>
    <hyperlink ref="P24" r:id="rId24" display="http://lssggzy.lishui.gov.cn/art/2023/9/26/art_1229662086_232592.html"/>
    <hyperlink ref="P25" r:id="rId25" display="http://lssggzy.lishui.gov.cn/art/2023/9/26/art_1229661849_232664.html"/>
    <hyperlink ref="P31" r:id="rId26" display="http://lssggzy.lishui.gov.cn/art/2023/10/7/art_1229661849_233764.html"/>
    <hyperlink ref="P26" r:id="rId27" display="http://lssggzy.lishui.gov.cn/art/2023/9/27/art_1229662121_233008.html"/>
    <hyperlink ref="P32" r:id="rId28" display="http://lssggzy.lishui.gov.cn/art/2023/9/26/art_1229661849_232665.html"/>
    <hyperlink ref="P33" r:id="rId29" display="http://lssggzy.lishui.gov.cn/art/2023/9/26/art_1229661849_232666.html"/>
    <hyperlink ref="P27" r:id="rId30" display="http://lssggzy.lishui.gov.cn/art/2023/9/22/art_1229661808_231997.html"/>
    <hyperlink ref="P30" r:id="rId31" display="http://lssggzy.lishui.gov.cn/art/2023/9/22/art_1229662121_231703.html"/>
    <hyperlink ref="P28" r:id="rId32" display="http://lssggzy.lishui.gov.cn/art/2023/9/22/art_1229662121_232026.html"/>
    <hyperlink ref="P29" r:id="rId33" display="http://lssggzy.lishui.gov.cn/art/2023/9/21/art_1229661849_231597.html"/>
  </hyperlink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李源源</cp:lastModifiedBy>
  <dcterms:created xsi:type="dcterms:W3CDTF">2023-10-19T07:00:00Z</dcterms:created>
  <dcterms:modified xsi:type="dcterms:W3CDTF">2023-10-30T07:25:00Z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F0DA134E6CC649B088345CD7F8EDE859_12</vt:lpwstr>
  </property>
  <property fmtid="{D5CDD505-2E9C-101B-9397-08002B2CF9AE}" pid="3" name="KSOProductBuildVer">
    <vt:lpwstr>2052-12.1.0.15712</vt:lpwstr>
  </property>
</Properties>
</file>